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3\II_Q_2023\KSUSV_KNL_DEST_KANAL\DUR+DSP\PD\F_Soupis_Rozpocet\"/>
    </mc:Choice>
  </mc:AlternateContent>
  <bookViews>
    <workbookView xWindow="0" yWindow="0" windowWidth="0" windowHeight="0"/>
  </bookViews>
  <sheets>
    <sheet name="Rekapitulace stavby" sheetId="1" r:id="rId1"/>
    <sheet name="VRN - Vedlejší a ostatní ..." sheetId="2" r:id="rId2"/>
    <sheet name="01-01 - Stavebně technick..." sheetId="3" r:id="rId3"/>
    <sheet name="IO-01a - Zpevněné  a nezp..." sheetId="4" r:id="rId4"/>
    <sheet name="IO-01b - Sadové úpravy" sheetId="5" r:id="rId5"/>
    <sheet name="IO-02 - Dešťová kanalizace" sheetId="6" r:id="rId6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'VRN - Vedlejší a ostatní ...'!$C$121:$K$146</definedName>
    <definedName name="_xlnm.Print_Area" localSheetId="1">'VRN - Vedlejší a ostatní ...'!$C$4:$J$76,'VRN - Vedlejší a ostatní ...'!$C$82:$J$101,'VRN - Vedlejší a ostatní ...'!$C$107:$K$146</definedName>
    <definedName name="_xlnm.Print_Titles" localSheetId="1">'VRN - Vedlejší a ostatní ...'!$121:$121</definedName>
    <definedName name="_xlnm._FilterDatabase" localSheetId="2" hidden="1">'01-01 - Stavebně technick...'!$C$130:$K$373</definedName>
    <definedName name="_xlnm.Print_Area" localSheetId="2">'01-01 - Stavebně technick...'!$C$4:$J$76,'01-01 - Stavebně technick...'!$C$82:$J$110,'01-01 - Stavebně technick...'!$C$116:$K$373</definedName>
    <definedName name="_xlnm.Print_Titles" localSheetId="2">'01-01 - Stavebně technick...'!$130:$130</definedName>
    <definedName name="_xlnm._FilterDatabase" localSheetId="3" hidden="1">'IO-01a - Zpevněné  a nezp...'!$C$129:$K$354</definedName>
    <definedName name="_xlnm.Print_Area" localSheetId="3">'IO-01a - Zpevněné  a nezp...'!$C$4:$J$76,'IO-01a - Zpevněné  a nezp...'!$C$82:$J$109,'IO-01a - Zpevněné  a nezp...'!$C$115:$K$354</definedName>
    <definedName name="_xlnm.Print_Titles" localSheetId="3">'IO-01a - Zpevněné  a nezp...'!$129:$129</definedName>
    <definedName name="_xlnm._FilterDatabase" localSheetId="4" hidden="1">'IO-01b - Sadové úpravy'!$C$124:$K$191</definedName>
    <definedName name="_xlnm.Print_Area" localSheetId="4">'IO-01b - Sadové úpravy'!$C$4:$J$76,'IO-01b - Sadové úpravy'!$C$82:$J$104,'IO-01b - Sadové úpravy'!$C$110:$K$191</definedName>
    <definedName name="_xlnm.Print_Titles" localSheetId="4">'IO-01b - Sadové úpravy'!$124:$124</definedName>
    <definedName name="_xlnm._FilterDatabase" localSheetId="5" hidden="1">'IO-02 - Dešťová kanalizace'!$C$126:$K$334</definedName>
    <definedName name="_xlnm.Print_Area" localSheetId="5">'IO-02 - Dešťová kanalizace'!$C$4:$J$76,'IO-02 - Dešťová kanalizace'!$C$82:$J$106,'IO-02 - Dešťová kanalizace'!$C$112:$K$334</definedName>
    <definedName name="_xlnm.Print_Titles" localSheetId="5">'IO-02 - Dešťová kanalizace'!$126:$126</definedName>
  </definedNames>
  <calcPr/>
</workbook>
</file>

<file path=xl/calcChain.xml><?xml version="1.0" encoding="utf-8"?>
<calcChain xmlns="http://schemas.openxmlformats.org/spreadsheetml/2006/main">
  <c i="6" l="1" r="J39"/>
  <c r="J38"/>
  <c i="1" r="AY103"/>
  <c i="6" r="J37"/>
  <c i="1" r="AX103"/>
  <c i="6" r="BI332"/>
  <c r="BH332"/>
  <c r="BG332"/>
  <c r="BF332"/>
  <c r="T332"/>
  <c r="T331"/>
  <c r="R332"/>
  <c r="R331"/>
  <c r="P332"/>
  <c r="P331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59"/>
  <c r="BH259"/>
  <c r="BG259"/>
  <c r="BF259"/>
  <c r="T259"/>
  <c r="R259"/>
  <c r="P259"/>
  <c r="BI256"/>
  <c r="BH256"/>
  <c r="BG256"/>
  <c r="BF256"/>
  <c r="T256"/>
  <c r="R256"/>
  <c r="P256"/>
  <c r="BI247"/>
  <c r="BH247"/>
  <c r="BG247"/>
  <c r="BF247"/>
  <c r="T247"/>
  <c r="T246"/>
  <c r="R247"/>
  <c r="R246"/>
  <c r="P247"/>
  <c r="P246"/>
  <c r="BI243"/>
  <c r="BH243"/>
  <c r="BG243"/>
  <c r="BF243"/>
  <c r="T243"/>
  <c r="T242"/>
  <c r="R243"/>
  <c r="R242"/>
  <c r="P243"/>
  <c r="P242"/>
  <c r="BI240"/>
  <c r="BH240"/>
  <c r="BG240"/>
  <c r="BF240"/>
  <c r="T240"/>
  <c r="R240"/>
  <c r="P240"/>
  <c r="BI230"/>
  <c r="BH230"/>
  <c r="BG230"/>
  <c r="BF230"/>
  <c r="T230"/>
  <c r="R230"/>
  <c r="P230"/>
  <c r="BI226"/>
  <c r="BH226"/>
  <c r="BG226"/>
  <c r="BF226"/>
  <c r="T226"/>
  <c r="R226"/>
  <c r="P226"/>
  <c r="BI218"/>
  <c r="BH218"/>
  <c r="BG218"/>
  <c r="BF218"/>
  <c r="T218"/>
  <c r="R218"/>
  <c r="P218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84"/>
  <c r="BH184"/>
  <c r="BG184"/>
  <c r="BF184"/>
  <c r="T184"/>
  <c r="R184"/>
  <c r="P184"/>
  <c r="BI181"/>
  <c r="BH181"/>
  <c r="BG181"/>
  <c r="BF181"/>
  <c r="T181"/>
  <c r="R181"/>
  <c r="P181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J123"/>
  <c r="F123"/>
  <c r="F121"/>
  <c r="E119"/>
  <c r="J93"/>
  <c r="F93"/>
  <c r="F91"/>
  <c r="E89"/>
  <c r="J26"/>
  <c r="E26"/>
  <c r="J94"/>
  <c r="J25"/>
  <c r="J20"/>
  <c r="E20"/>
  <c r="F94"/>
  <c r="J19"/>
  <c r="J14"/>
  <c r="J121"/>
  <c r="E7"/>
  <c r="E85"/>
  <c i="5" r="J140"/>
  <c r="J128"/>
  <c r="J39"/>
  <c r="J38"/>
  <c i="1" r="AY101"/>
  <c i="5" r="J37"/>
  <c i="1" r="AX101"/>
  <c i="5" r="BI189"/>
  <c r="BH189"/>
  <c r="BG189"/>
  <c r="BF189"/>
  <c r="T189"/>
  <c r="T188"/>
  <c r="R189"/>
  <c r="R188"/>
  <c r="P189"/>
  <c r="P188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J102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01"/>
  <c r="J121"/>
  <c r="F121"/>
  <c r="F119"/>
  <c r="E117"/>
  <c r="J93"/>
  <c r="F93"/>
  <c r="F91"/>
  <c r="E89"/>
  <c r="J26"/>
  <c r="E26"/>
  <c r="J122"/>
  <c r="J25"/>
  <c r="J20"/>
  <c r="E20"/>
  <c r="F94"/>
  <c r="J19"/>
  <c r="J14"/>
  <c r="J119"/>
  <c r="E7"/>
  <c r="E85"/>
  <c i="4" r="J39"/>
  <c r="J38"/>
  <c i="1" r="AY100"/>
  <c i="4" r="J37"/>
  <c i="1" r="AX100"/>
  <c i="4" r="BI352"/>
  <c r="BH352"/>
  <c r="BG352"/>
  <c r="BF352"/>
  <c r="T352"/>
  <c r="T351"/>
  <c r="R352"/>
  <c r="R351"/>
  <c r="P352"/>
  <c r="P351"/>
  <c r="BI348"/>
  <c r="BH348"/>
  <c r="BG348"/>
  <c r="BF348"/>
  <c r="T348"/>
  <c r="R348"/>
  <c r="P348"/>
  <c r="BI345"/>
  <c r="BH345"/>
  <c r="BG345"/>
  <c r="BF345"/>
  <c r="T345"/>
  <c r="R345"/>
  <c r="P345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5"/>
  <c r="BH285"/>
  <c r="BG285"/>
  <c r="BF285"/>
  <c r="T285"/>
  <c r="R285"/>
  <c r="P285"/>
  <c r="BI279"/>
  <c r="BH279"/>
  <c r="BG279"/>
  <c r="BF279"/>
  <c r="T279"/>
  <c r="R279"/>
  <c r="P279"/>
  <c r="BI272"/>
  <c r="BH272"/>
  <c r="BG272"/>
  <c r="BF272"/>
  <c r="T272"/>
  <c r="T271"/>
  <c r="R272"/>
  <c r="R271"/>
  <c r="P272"/>
  <c r="P271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35"/>
  <c r="BH235"/>
  <c r="BG235"/>
  <c r="BF235"/>
  <c r="T235"/>
  <c r="R235"/>
  <c r="P235"/>
  <c r="BI221"/>
  <c r="BH221"/>
  <c r="BG221"/>
  <c r="BF221"/>
  <c r="T221"/>
  <c r="R221"/>
  <c r="P221"/>
  <c r="BI213"/>
  <c r="BH213"/>
  <c r="BG213"/>
  <c r="BF213"/>
  <c r="T213"/>
  <c r="R213"/>
  <c r="P213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5"/>
  <c r="BH185"/>
  <c r="BG185"/>
  <c r="BF185"/>
  <c r="T185"/>
  <c r="R185"/>
  <c r="P185"/>
  <c r="BI179"/>
  <c r="BH179"/>
  <c r="BG179"/>
  <c r="BF179"/>
  <c r="T179"/>
  <c r="R179"/>
  <c r="P179"/>
  <c r="BI172"/>
  <c r="BH172"/>
  <c r="BG172"/>
  <c r="BF172"/>
  <c r="T172"/>
  <c r="R172"/>
  <c r="P172"/>
  <c r="BI164"/>
  <c r="BH164"/>
  <c r="BG164"/>
  <c r="BF164"/>
  <c r="T164"/>
  <c r="R164"/>
  <c r="P164"/>
  <c r="BI159"/>
  <c r="BH159"/>
  <c r="BG159"/>
  <c r="BF159"/>
  <c r="T159"/>
  <c r="R159"/>
  <c r="P159"/>
  <c r="BI146"/>
  <c r="BH146"/>
  <c r="BG146"/>
  <c r="BF146"/>
  <c r="T146"/>
  <c r="R146"/>
  <c r="P146"/>
  <c r="BI139"/>
  <c r="BH139"/>
  <c r="BG139"/>
  <c r="BF139"/>
  <c r="T139"/>
  <c r="T133"/>
  <c r="R139"/>
  <c r="R133"/>
  <c r="P139"/>
  <c r="P133"/>
  <c r="BI134"/>
  <c r="BH134"/>
  <c r="BG134"/>
  <c r="BF134"/>
  <c r="T134"/>
  <c r="R134"/>
  <c r="P134"/>
  <c r="J126"/>
  <c r="F126"/>
  <c r="F124"/>
  <c r="E122"/>
  <c r="J93"/>
  <c r="F93"/>
  <c r="F91"/>
  <c r="E89"/>
  <c r="J26"/>
  <c r="E26"/>
  <c r="J127"/>
  <c r="J25"/>
  <c r="J20"/>
  <c r="E20"/>
  <c r="F127"/>
  <c r="J19"/>
  <c r="J14"/>
  <c r="J124"/>
  <c r="E7"/>
  <c r="E118"/>
  <c i="3" r="J39"/>
  <c r="J38"/>
  <c i="1" r="AY98"/>
  <c i="3" r="J37"/>
  <c i="1" r="AX98"/>
  <c i="3" r="BI371"/>
  <c r="BH371"/>
  <c r="BG371"/>
  <c r="BF371"/>
  <c r="T371"/>
  <c r="R371"/>
  <c r="P371"/>
  <c r="BI365"/>
  <c r="BH365"/>
  <c r="BG365"/>
  <c r="BF365"/>
  <c r="T365"/>
  <c r="R365"/>
  <c r="P365"/>
  <c r="BI358"/>
  <c r="BH358"/>
  <c r="BG358"/>
  <c r="BF358"/>
  <c r="T358"/>
  <c r="R358"/>
  <c r="P358"/>
  <c r="BI353"/>
  <c r="BH353"/>
  <c r="BG353"/>
  <c r="BF353"/>
  <c r="T353"/>
  <c r="T352"/>
  <c r="R353"/>
  <c r="R352"/>
  <c r="P353"/>
  <c r="P352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13"/>
  <c r="BH313"/>
  <c r="BG313"/>
  <c r="BF313"/>
  <c r="T313"/>
  <c r="R313"/>
  <c r="P313"/>
  <c r="BI310"/>
  <c r="BH310"/>
  <c r="BG310"/>
  <c r="BF310"/>
  <c r="T310"/>
  <c r="R310"/>
  <c r="P310"/>
  <c r="BI303"/>
  <c r="BH303"/>
  <c r="BG303"/>
  <c r="BF303"/>
  <c r="T303"/>
  <c r="R303"/>
  <c r="P303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25"/>
  <c r="BH225"/>
  <c r="BG225"/>
  <c r="BF225"/>
  <c r="T225"/>
  <c r="R225"/>
  <c r="P225"/>
  <c r="BI209"/>
  <c r="BH209"/>
  <c r="BG209"/>
  <c r="BF209"/>
  <c r="T209"/>
  <c r="R209"/>
  <c r="P209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77"/>
  <c r="BH177"/>
  <c r="BG177"/>
  <c r="BF177"/>
  <c r="T177"/>
  <c r="R177"/>
  <c r="P177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4"/>
  <c r="BH154"/>
  <c r="BG154"/>
  <c r="BF154"/>
  <c r="T154"/>
  <c r="R154"/>
  <c r="P154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J127"/>
  <c r="F127"/>
  <c r="F125"/>
  <c r="E123"/>
  <c r="J93"/>
  <c r="F93"/>
  <c r="F91"/>
  <c r="E89"/>
  <c r="J26"/>
  <c r="E26"/>
  <c r="J94"/>
  <c r="J25"/>
  <c r="J20"/>
  <c r="E20"/>
  <c r="F128"/>
  <c r="J19"/>
  <c r="J14"/>
  <c r="J125"/>
  <c r="E7"/>
  <c r="E85"/>
  <c i="2" r="J39"/>
  <c r="J38"/>
  <c i="1" r="AY96"/>
  <c i="2" r="J37"/>
  <c i="1" r="AX96"/>
  <c i="2"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94"/>
  <c r="J25"/>
  <c r="J20"/>
  <c r="E20"/>
  <c r="F94"/>
  <c r="J19"/>
  <c r="J14"/>
  <c r="J116"/>
  <c r="E7"/>
  <c r="E110"/>
  <c i="1" r="L90"/>
  <c r="AM90"/>
  <c r="AM89"/>
  <c r="L89"/>
  <c r="AM87"/>
  <c r="L87"/>
  <c r="L85"/>
  <c r="L84"/>
  <c i="2" r="BK145"/>
  <c r="BK133"/>
  <c r="J145"/>
  <c r="BK139"/>
  <c r="J133"/>
  <c r="J127"/>
  <c r="BK135"/>
  <c i="1" r="AS99"/>
  <c i="3" r="J332"/>
  <c r="J310"/>
  <c r="J290"/>
  <c r="BK285"/>
  <c r="BK276"/>
  <c r="BK225"/>
  <c r="J195"/>
  <c r="BK165"/>
  <c r="BK371"/>
  <c r="BK349"/>
  <c r="BK329"/>
  <c r="BK293"/>
  <c r="J272"/>
  <c r="BK263"/>
  <c r="J209"/>
  <c r="BK154"/>
  <c r="J134"/>
  <c r="BK353"/>
  <c r="BK332"/>
  <c r="BK310"/>
  <c r="J263"/>
  <c r="BK177"/>
  <c r="J285"/>
  <c r="BK267"/>
  <c r="BK198"/>
  <c r="J154"/>
  <c i="4" r="BK317"/>
  <c r="J304"/>
  <c r="BK285"/>
  <c r="J259"/>
  <c r="J206"/>
  <c r="J172"/>
  <c r="J134"/>
  <c r="BK340"/>
  <c r="J312"/>
  <c r="BK221"/>
  <c r="BK172"/>
  <c r="J345"/>
  <c r="J340"/>
  <c r="J337"/>
  <c r="J333"/>
  <c r="BK314"/>
  <c r="J272"/>
  <c r="BK206"/>
  <c r="BK139"/>
  <c r="J352"/>
  <c r="BK330"/>
  <c r="J320"/>
  <c r="BK309"/>
  <c r="J294"/>
  <c r="BK253"/>
  <c r="J213"/>
  <c r="BK193"/>
  <c r="BK164"/>
  <c i="5" r="BK189"/>
  <c r="J157"/>
  <c r="BK151"/>
  <c r="J174"/>
  <c r="BK154"/>
  <c r="BK135"/>
  <c r="J182"/>
  <c r="BK168"/>
  <c r="BK144"/>
  <c r="BK182"/>
  <c r="J165"/>
  <c r="BK141"/>
  <c i="6" r="J332"/>
  <c r="BK304"/>
  <c r="BK288"/>
  <c r="J278"/>
  <c r="J247"/>
  <c r="J200"/>
  <c r="BK192"/>
  <c r="BK173"/>
  <c r="BK142"/>
  <c r="J328"/>
  <c r="J318"/>
  <c r="J307"/>
  <c r="J296"/>
  <c r="BK275"/>
  <c r="J265"/>
  <c r="J240"/>
  <c r="J208"/>
  <c r="BK181"/>
  <c r="BK168"/>
  <c r="J148"/>
  <c r="BK321"/>
  <c r="BK307"/>
  <c r="BK294"/>
  <c r="J270"/>
  <c r="J243"/>
  <c r="BK171"/>
  <c r="BK136"/>
  <c r="J312"/>
  <c r="J294"/>
  <c r="BK283"/>
  <c r="J275"/>
  <c r="J259"/>
  <c r="J218"/>
  <c r="J192"/>
  <c i="2" r="BK131"/>
  <c i="1" r="AS102"/>
  <c i="2" r="J143"/>
  <c r="J139"/>
  <c r="J131"/>
  <c r="BK125"/>
  <c r="BK141"/>
  <c r="BK127"/>
  <c i="1" r="AS97"/>
  <c i="3" r="J371"/>
  <c r="BK341"/>
  <c r="J324"/>
  <c r="J293"/>
  <c r="BK288"/>
  <c r="BK272"/>
  <c r="BK256"/>
  <c r="J198"/>
  <c r="J177"/>
  <c r="J140"/>
  <c r="J358"/>
  <c r="J341"/>
  <c r="BK296"/>
  <c r="J288"/>
  <c r="BK259"/>
  <c r="J170"/>
  <c r="J145"/>
  <c r="BK358"/>
  <c r="BK344"/>
  <c r="BK313"/>
  <c r="J296"/>
  <c r="J201"/>
  <c r="BK170"/>
  <c r="BK281"/>
  <c r="J225"/>
  <c r="BK189"/>
  <c r="BK145"/>
  <c i="4" r="BK320"/>
  <c r="J309"/>
  <c r="BK294"/>
  <c r="J279"/>
  <c r="J253"/>
  <c r="BK185"/>
  <c r="BK159"/>
  <c r="BK352"/>
  <c r="BK333"/>
  <c r="J301"/>
  <c r="J265"/>
  <c r="J198"/>
  <c r="J348"/>
  <c r="J324"/>
  <c r="BK279"/>
  <c r="BK235"/>
  <c r="J146"/>
  <c r="BK337"/>
  <c r="BK324"/>
  <c r="BK312"/>
  <c r="J297"/>
  <c r="BK272"/>
  <c r="J221"/>
  <c r="BK198"/>
  <c r="J179"/>
  <c r="BK146"/>
  <c i="5" r="BK165"/>
  <c r="J132"/>
  <c r="BK157"/>
  <c r="J144"/>
  <c r="J129"/>
  <c r="BK174"/>
  <c r="BK160"/>
  <c r="BK132"/>
  <c r="J179"/>
  <c r="J151"/>
  <c r="J135"/>
  <c i="6" r="BK332"/>
  <c r="BK315"/>
  <c r="J300"/>
  <c r="J280"/>
  <c r="BK265"/>
  <c r="BK226"/>
  <c r="J197"/>
  <c r="J181"/>
  <c r="J160"/>
  <c r="J130"/>
  <c r="J321"/>
  <c r="J309"/>
  <c r="J302"/>
  <c r="J283"/>
  <c r="J273"/>
  <c r="BK243"/>
  <c r="J226"/>
  <c r="J203"/>
  <c r="J173"/>
  <c r="BK165"/>
  <c r="J142"/>
  <c r="BK318"/>
  <c r="J298"/>
  <c r="J291"/>
  <c r="BK273"/>
  <c r="BK247"/>
  <c r="BK197"/>
  <c r="J168"/>
  <c r="BK130"/>
  <c r="BK300"/>
  <c r="BK291"/>
  <c r="BK278"/>
  <c r="BK240"/>
  <c r="BK208"/>
  <c i="2" r="J137"/>
  <c r="BK129"/>
  <c r="J141"/>
  <c r="BK137"/>
  <c r="J129"/>
  <c r="BK143"/>
  <c r="J135"/>
  <c r="J125"/>
  <c i="1" r="AS95"/>
  <c i="3" r="J353"/>
  <c r="J329"/>
  <c r="BK303"/>
  <c r="BK289"/>
  <c r="J281"/>
  <c r="J259"/>
  <c r="BK201"/>
  <c r="J189"/>
  <c r="J160"/>
  <c r="BK365"/>
  <c r="J344"/>
  <c r="J313"/>
  <c r="BK290"/>
  <c r="J267"/>
  <c r="J256"/>
  <c r="J165"/>
  <c r="BK140"/>
  <c r="J365"/>
  <c r="J349"/>
  <c r="BK324"/>
  <c r="J303"/>
  <c r="J289"/>
  <c r="BK195"/>
  <c r="BK134"/>
  <c r="J276"/>
  <c r="BK209"/>
  <c r="BK160"/>
  <c i="4" r="BK301"/>
  <c r="BK297"/>
  <c r="BK265"/>
  <c r="BK213"/>
  <c r="BK179"/>
  <c r="J139"/>
  <c r="BK345"/>
  <c r="J317"/>
  <c r="J291"/>
  <c r="J203"/>
  <c r="J164"/>
  <c r="J330"/>
  <c r="J285"/>
  <c r="BK259"/>
  <c r="J193"/>
  <c r="BK134"/>
  <c r="BK348"/>
  <c r="J314"/>
  <c r="BK304"/>
  <c r="BK291"/>
  <c r="J235"/>
  <c r="BK203"/>
  <c r="J185"/>
  <c r="J159"/>
  <c i="5" r="BK171"/>
  <c r="J154"/>
  <c r="BK179"/>
  <c r="J160"/>
  <c r="J141"/>
  <c r="J189"/>
  <c r="J171"/>
  <c r="BK147"/>
  <c r="BK129"/>
  <c r="J168"/>
  <c r="J147"/>
  <c i="6" r="J324"/>
  <c r="BK302"/>
  <c r="J286"/>
  <c r="BK270"/>
  <c r="J230"/>
  <c r="BK184"/>
  <c r="J165"/>
  <c r="J136"/>
  <c r="BK324"/>
  <c r="BK312"/>
  <c r="J304"/>
  <c r="J288"/>
  <c r="BK259"/>
  <c r="BK230"/>
  <c r="BK218"/>
  <c r="BK200"/>
  <c r="J171"/>
  <c r="BK160"/>
  <c r="BK328"/>
  <c r="BK309"/>
  <c r="BK296"/>
  <c r="BK280"/>
  <c r="BK256"/>
  <c r="J184"/>
  <c r="BK148"/>
  <c r="J315"/>
  <c r="BK298"/>
  <c r="BK286"/>
  <c r="J256"/>
  <c r="BK203"/>
  <c i="2" l="1" r="T124"/>
  <c r="T123"/>
  <c r="T122"/>
  <c i="3" r="BK208"/>
  <c r="J208"/>
  <c r="J102"/>
  <c r="R208"/>
  <c r="P295"/>
  <c r="BK323"/>
  <c r="J323"/>
  <c r="J105"/>
  <c r="R323"/>
  <c r="R322"/>
  <c r="P340"/>
  <c r="T357"/>
  <c r="T356"/>
  <c i="4" r="R145"/>
  <c r="R132"/>
  <c r="R131"/>
  <c r="R130"/>
  <c r="T278"/>
  <c r="BK336"/>
  <c r="J336"/>
  <c r="J107"/>
  <c r="R336"/>
  <c i="5" r="R127"/>
  <c r="R126"/>
  <c r="R125"/>
  <c i="6" r="R129"/>
  <c r="R255"/>
  <c r="P320"/>
  <c i="2" r="R124"/>
  <c r="R123"/>
  <c r="R122"/>
  <c i="3" r="R133"/>
  <c r="BK176"/>
  <c r="J176"/>
  <c r="J101"/>
  <c r="T176"/>
  <c r="T208"/>
  <c r="R295"/>
  <c r="T323"/>
  <c r="T322"/>
  <c r="R340"/>
  <c r="R357"/>
  <c r="R356"/>
  <c i="4" r="T145"/>
  <c r="T132"/>
  <c r="T131"/>
  <c r="T130"/>
  <c r="BK278"/>
  <c r="J278"/>
  <c r="J104"/>
  <c r="P278"/>
  <c r="BK300"/>
  <c r="J300"/>
  <c r="J105"/>
  <c r="R300"/>
  <c r="BK316"/>
  <c r="J316"/>
  <c r="J106"/>
  <c r="R316"/>
  <c r="P336"/>
  <c i="5" r="BK127"/>
  <c r="J127"/>
  <c r="J100"/>
  <c r="T127"/>
  <c r="T126"/>
  <c r="T125"/>
  <c i="6" r="T129"/>
  <c r="P255"/>
  <c r="BK320"/>
  <c r="J320"/>
  <c r="J104"/>
  <c r="R320"/>
  <c i="2" r="BK124"/>
  <c r="J124"/>
  <c r="J100"/>
  <c r="P124"/>
  <c r="P123"/>
  <c r="P122"/>
  <c i="1" r="AU96"/>
  <c i="3" r="BK133"/>
  <c r="P133"/>
  <c r="T133"/>
  <c r="P176"/>
  <c r="R176"/>
  <c r="P208"/>
  <c r="BK295"/>
  <c r="J295"/>
  <c r="J103"/>
  <c r="T295"/>
  <c r="P323"/>
  <c r="P322"/>
  <c r="BK340"/>
  <c r="J340"/>
  <c r="J106"/>
  <c r="T340"/>
  <c r="BK357"/>
  <c r="J357"/>
  <c r="J109"/>
  <c r="P357"/>
  <c r="P356"/>
  <c i="4" r="BK145"/>
  <c r="J145"/>
  <c r="J102"/>
  <c r="P145"/>
  <c r="P132"/>
  <c r="P131"/>
  <c r="P130"/>
  <c i="1" r="AU100"/>
  <c i="4" r="R278"/>
  <c r="P300"/>
  <c r="T300"/>
  <c r="P316"/>
  <c r="T316"/>
  <c r="T336"/>
  <c i="5" r="P127"/>
  <c r="P126"/>
  <c r="P125"/>
  <c i="1" r="AU101"/>
  <c i="6" r="BK129"/>
  <c r="J129"/>
  <c r="J100"/>
  <c r="P129"/>
  <c r="P128"/>
  <c r="P127"/>
  <c i="1" r="AU103"/>
  <c i="6" r="BK255"/>
  <c r="J255"/>
  <c r="J103"/>
  <c r="T255"/>
  <c r="T320"/>
  <c i="3" r="BK352"/>
  <c r="J352"/>
  <c r="J107"/>
  <c i="4" r="BK133"/>
  <c r="J133"/>
  <c r="J101"/>
  <c i="6" r="BK242"/>
  <c r="J242"/>
  <c r="J101"/>
  <c i="4" r="BK351"/>
  <c r="J351"/>
  <c r="J108"/>
  <c i="5" r="BK188"/>
  <c r="J188"/>
  <c r="J103"/>
  <c i="6" r="BK246"/>
  <c r="J246"/>
  <c r="J102"/>
  <c r="BK331"/>
  <c r="J331"/>
  <c r="J105"/>
  <c i="4" r="BK271"/>
  <c r="J271"/>
  <c r="J103"/>
  <c i="5" r="BK126"/>
  <c r="J126"/>
  <c r="J99"/>
  <c i="6" r="E115"/>
  <c r="J124"/>
  <c r="BE142"/>
  <c r="BE165"/>
  <c r="BE171"/>
  <c r="BE181"/>
  <c r="BE197"/>
  <c r="BE203"/>
  <c r="BE243"/>
  <c r="BE270"/>
  <c r="BE304"/>
  <c r="J91"/>
  <c r="F124"/>
  <c r="BE136"/>
  <c r="BE160"/>
  <c r="BE173"/>
  <c r="BE200"/>
  <c r="BE208"/>
  <c r="BE218"/>
  <c r="BE226"/>
  <c r="BE230"/>
  <c r="BE259"/>
  <c r="BE275"/>
  <c r="BE283"/>
  <c r="BE286"/>
  <c r="BE288"/>
  <c r="BE298"/>
  <c r="BE302"/>
  <c r="BE315"/>
  <c r="BE130"/>
  <c r="BE184"/>
  <c r="BE192"/>
  <c r="BE247"/>
  <c r="BE265"/>
  <c r="BE278"/>
  <c r="BE291"/>
  <c r="BE296"/>
  <c r="BE148"/>
  <c r="BE168"/>
  <c r="BE240"/>
  <c r="BE256"/>
  <c r="BE273"/>
  <c r="BE280"/>
  <c r="BE294"/>
  <c r="BE300"/>
  <c r="BE307"/>
  <c r="BE309"/>
  <c r="BE312"/>
  <c r="BE318"/>
  <c r="BE321"/>
  <c r="BE324"/>
  <c r="BE328"/>
  <c r="BE332"/>
  <c i="5" r="E113"/>
  <c r="F122"/>
  <c r="BE132"/>
  <c r="BE147"/>
  <c r="BE151"/>
  <c r="BE154"/>
  <c r="BE171"/>
  <c r="J91"/>
  <c r="J94"/>
  <c r="BE135"/>
  <c i="4" r="BK132"/>
  <c r="J132"/>
  <c r="J100"/>
  <c i="5" r="BE129"/>
  <c r="BE160"/>
  <c r="BE165"/>
  <c r="BE174"/>
  <c r="BE189"/>
  <c r="BE141"/>
  <c r="BE144"/>
  <c r="BE157"/>
  <c r="BE168"/>
  <c r="BE179"/>
  <c r="BE182"/>
  <c i="4" r="J91"/>
  <c r="F94"/>
  <c r="BE139"/>
  <c r="BE259"/>
  <c r="BE265"/>
  <c r="BE279"/>
  <c r="BE317"/>
  <c r="BE340"/>
  <c r="BE345"/>
  <c r="BE352"/>
  <c i="3" r="J133"/>
  <c r="J100"/>
  <c r="BK322"/>
  <c r="J322"/>
  <c r="J104"/>
  <c i="4" r="J94"/>
  <c r="BE146"/>
  <c r="BE159"/>
  <c r="BE164"/>
  <c r="BE172"/>
  <c r="BE198"/>
  <c r="BE213"/>
  <c r="BE253"/>
  <c r="BE285"/>
  <c r="BE294"/>
  <c r="E85"/>
  <c r="BE179"/>
  <c r="BE185"/>
  <c r="BE203"/>
  <c r="BE206"/>
  <c r="BE235"/>
  <c r="BE272"/>
  <c r="BE297"/>
  <c r="BE301"/>
  <c r="BE304"/>
  <c r="BE320"/>
  <c r="BE330"/>
  <c r="BE134"/>
  <c r="BE193"/>
  <c r="BE221"/>
  <c r="BE291"/>
  <c r="BE309"/>
  <c r="BE312"/>
  <c r="BE314"/>
  <c r="BE324"/>
  <c r="BE333"/>
  <c r="BE337"/>
  <c r="BE348"/>
  <c i="3" r="E119"/>
  <c r="BE134"/>
  <c r="BE165"/>
  <c r="BE170"/>
  <c r="BE201"/>
  <c r="BE225"/>
  <c r="BE259"/>
  <c r="BE288"/>
  <c r="F94"/>
  <c r="BE140"/>
  <c r="BE154"/>
  <c r="BE160"/>
  <c r="BE189"/>
  <c r="BE209"/>
  <c r="BE256"/>
  <c r="BE267"/>
  <c r="BE276"/>
  <c r="BE290"/>
  <c r="BE293"/>
  <c r="BE310"/>
  <c r="BE329"/>
  <c r="BE341"/>
  <c r="J91"/>
  <c r="J128"/>
  <c r="BE177"/>
  <c r="BE195"/>
  <c r="BE198"/>
  <c r="BE272"/>
  <c r="BE281"/>
  <c r="BE285"/>
  <c r="BE303"/>
  <c r="BE313"/>
  <c r="BE324"/>
  <c r="BE353"/>
  <c r="BE358"/>
  <c r="BE371"/>
  <c r="BE145"/>
  <c r="BE263"/>
  <c r="BE289"/>
  <c r="BE296"/>
  <c r="BE332"/>
  <c r="BE344"/>
  <c r="BE349"/>
  <c r="BE365"/>
  <c i="2" r="F119"/>
  <c r="BE127"/>
  <c r="BE131"/>
  <c r="BE133"/>
  <c r="BE143"/>
  <c r="E85"/>
  <c r="J91"/>
  <c r="J119"/>
  <c r="BE137"/>
  <c r="BE139"/>
  <c r="BE141"/>
  <c r="BE125"/>
  <c r="BE145"/>
  <c r="BE129"/>
  <c r="BE135"/>
  <c i="1" r="AU102"/>
  <c i="2" r="J36"/>
  <c i="1" r="AW96"/>
  <c i="3" r="F37"/>
  <c i="1" r="BB98"/>
  <c r="BB97"/>
  <c r="AX97"/>
  <c i="4" r="J36"/>
  <c i="1" r="AW100"/>
  <c i="4" r="F38"/>
  <c i="1" r="BC100"/>
  <c i="6" r="F37"/>
  <c i="1" r="BB103"/>
  <c r="BB102"/>
  <c r="AX102"/>
  <c i="2" r="F37"/>
  <c i="1" r="BB96"/>
  <c r="BB95"/>
  <c r="AS94"/>
  <c i="3" r="F38"/>
  <c i="1" r="BC98"/>
  <c r="BC97"/>
  <c r="AY97"/>
  <c i="4" r="F37"/>
  <c i="1" r="BB100"/>
  <c i="5" r="F39"/>
  <c i="1" r="BD101"/>
  <c i="5" r="J36"/>
  <c i="1" r="AW101"/>
  <c i="6" r="J36"/>
  <c i="1" r="AW103"/>
  <c i="2" r="F39"/>
  <c i="1" r="BD96"/>
  <c r="BD95"/>
  <c i="2" r="F38"/>
  <c i="1" r="BC96"/>
  <c r="BC95"/>
  <c r="AY95"/>
  <c i="3" r="F36"/>
  <c i="1" r="BA98"/>
  <c r="BA97"/>
  <c r="AW97"/>
  <c i="3" r="F39"/>
  <c i="1" r="BD98"/>
  <c r="BD97"/>
  <c i="4" r="F36"/>
  <c i="1" r="BA100"/>
  <c i="5" r="F36"/>
  <c i="1" r="BA101"/>
  <c i="5" r="F37"/>
  <c i="1" r="BB101"/>
  <c i="6" r="F39"/>
  <c i="1" r="BD103"/>
  <c r="BD102"/>
  <c r="AU95"/>
  <c i="2" r="F36"/>
  <c i="1" r="BA96"/>
  <c r="BA95"/>
  <c r="AW95"/>
  <c i="3" r="J36"/>
  <c i="1" r="AW98"/>
  <c i="4" r="F39"/>
  <c i="1" r="BD100"/>
  <c i="5" r="F38"/>
  <c i="1" r="BC101"/>
  <c i="6" r="F36"/>
  <c i="1" r="BA103"/>
  <c r="BA102"/>
  <c r="AW102"/>
  <c i="6" r="F38"/>
  <c i="1" r="BC103"/>
  <c r="BC102"/>
  <c r="AY102"/>
  <c i="3" l="1" r="T132"/>
  <c r="T131"/>
  <c r="R132"/>
  <c r="R131"/>
  <c r="P132"/>
  <c r="P131"/>
  <c i="1" r="AU98"/>
  <c i="6" r="T128"/>
  <c r="T127"/>
  <c r="R128"/>
  <c r="R127"/>
  <c i="2" r="BK123"/>
  <c r="J123"/>
  <c r="J99"/>
  <c i="3" r="BK356"/>
  <c r="J356"/>
  <c r="J108"/>
  <c i="6" r="BK128"/>
  <c r="J128"/>
  <c r="J99"/>
  <c i="5" r="BK125"/>
  <c r="J125"/>
  <c i="4" r="BK131"/>
  <c r="BK130"/>
  <c r="J130"/>
  <c r="J98"/>
  <c i="3" r="BK132"/>
  <c r="J132"/>
  <c r="J99"/>
  <c i="1" r="AU97"/>
  <c i="3" r="F35"/>
  <c i="1" r="AZ98"/>
  <c r="AZ97"/>
  <c r="AV97"/>
  <c r="AT97"/>
  <c r="BB99"/>
  <c r="AX99"/>
  <c i="5" r="J35"/>
  <c i="1" r="AV101"/>
  <c r="AT101"/>
  <c i="2" r="J35"/>
  <c i="1" r="AV96"/>
  <c r="AT96"/>
  <c i="4" r="F35"/>
  <c i="1" r="AZ100"/>
  <c r="BA99"/>
  <c r="AW99"/>
  <c i="6" r="F35"/>
  <c i="1" r="AZ103"/>
  <c r="AZ102"/>
  <c r="AV102"/>
  <c r="AT102"/>
  <c r="AU99"/>
  <c r="AX95"/>
  <c i="3" r="J35"/>
  <c i="1" r="AV98"/>
  <c r="AT98"/>
  <c r="BC99"/>
  <c r="AY99"/>
  <c r="BD99"/>
  <c i="5" r="J32"/>
  <c i="1" r="AG101"/>
  <c i="6" r="J35"/>
  <c i="1" r="AV103"/>
  <c r="AT103"/>
  <c i="2" r="F35"/>
  <c i="1" r="AZ96"/>
  <c r="AZ95"/>
  <c r="AV95"/>
  <c r="AT95"/>
  <c i="4" r="J35"/>
  <c i="1" r="AV100"/>
  <c r="AT100"/>
  <c i="5" r="F35"/>
  <c i="1" r="AZ101"/>
  <c i="6" l="1" r="BK127"/>
  <c r="J127"/>
  <c r="J98"/>
  <c i="2" r="BK122"/>
  <c r="J122"/>
  <c i="1" r="AN101"/>
  <c i="5" r="J98"/>
  <c r="J41"/>
  <c i="4" r="J131"/>
  <c r="J99"/>
  <c i="3" r="BK131"/>
  <c r="J131"/>
  <c r="J98"/>
  <c i="1" r="AU94"/>
  <c r="BB94"/>
  <c r="W31"/>
  <c i="2" r="J32"/>
  <c i="1" r="AG96"/>
  <c r="AG95"/>
  <c r="AN95"/>
  <c r="BD94"/>
  <c r="W33"/>
  <c i="4" r="J32"/>
  <c i="1" r="AG100"/>
  <c r="AG99"/>
  <c r="BA94"/>
  <c r="AW94"/>
  <c r="AK30"/>
  <c r="AZ99"/>
  <c r="AV99"/>
  <c r="AT99"/>
  <c r="BC94"/>
  <c r="W32"/>
  <c i="2" l="1" r="J41"/>
  <c r="J98"/>
  <c i="4" r="J41"/>
  <c i="1" r="AN100"/>
  <c r="AN99"/>
  <c r="AN96"/>
  <c i="6" r="J32"/>
  <c i="1" r="AG103"/>
  <c r="AG102"/>
  <c i="3" r="J32"/>
  <c i="1" r="AG98"/>
  <c r="AG97"/>
  <c r="AN97"/>
  <c r="AZ94"/>
  <c r="W29"/>
  <c r="W30"/>
  <c r="AX94"/>
  <c r="AY94"/>
  <c i="6" l="1" r="J41"/>
  <c i="3" r="J41"/>
  <c i="1" r="AN98"/>
  <c r="AN102"/>
  <c r="AN103"/>
  <c r="AV94"/>
  <c r="AK29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<sst xmlns="http://schemas.openxmlformats.org/spreadsheetml/2006/main">
  <si>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</si>
  <si>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</si>
  <si>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</si>
  <si>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</si>
  <si>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{8fd8302d-cc7e-4286-89a0-e04c996006a7}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</si>
  <si>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</si>
  <si>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</si>
  <si>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</si>
  <si>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</si>
  <si>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</si>
  <si>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</si>
  <si>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</si>
  <si>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</si>
  <si>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</si>
  <si>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</si>
  <si>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</si>
  <si>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</si>
  <si>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systému odvodnění dešťových vod v areálu KSÚSV v Kamenici nad Lipou</t>
  </si>
  <si>
    <t>KSO:</t>
  </si>
  <si>
    <t>CC-CZ:</t>
  </si>
  <si>
    <t>Místo:</t>
  </si>
  <si>
    <t>Kamenice nad Lipou</t>
  </si>
  <si>
    <t>Datum:</t>
  </si>
  <si>
    <t>8. 11. 2023</t>
  </si>
  <si>
    <t>Zadavatel:</t>
  </si>
  <si>
    <t>IČ:</t>
  </si>
  <si>
    <t>Krajská správa a údržba silnic Vysočiny</t>
  </si>
  <si>
    <t>DIČ: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</si>
  <si>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</si>
  <si>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</si>
  <si>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</si>
  <si>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</si>
  <si>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</si>
  <si>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</si>
  <si>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</si>
  <si>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Zpracovatel:</t>
  </si>
  <si>
    <t xml:space="preserve"> </t>
  </si>
  <si>
    <t>Poznámka:</t>
  </si>
  <si>
    <t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soupisu prací, kontaktuje uchazeč zadavatele._x000d_
- Vlastní položky, komplety, soubory a položky s vyšší cenou než dle ceníku jsou stanoveny na základě zkušeností projektanta z období 3 let a odpovídají situaci na trhu_x000d_
- Stavba doloží množství odpadu uloženého na skládce platným vážnými lístky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</si>
  <si>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</si>
  <si>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</si>
  <si>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</si>
  <si>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</si>
  <si>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</si>
  <si>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</si>
  <si>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</si>
  <si>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</si>
  <si>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</si>
  <si>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</si>
  <si>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</si>
  <si>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</si>
  <si>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</si>
  <si>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</si>
  <si>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</si>
  <si>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</si>
  <si>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</si>
  <si>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</si>
  <si>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</si>
  <si>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</si>
  <si>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</si>
  <si>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</si>
  <si>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</si>
  <si>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</si>
  <si>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</si>
  <si>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</si>
  <si>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</si>
  <si>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</si>
  <si>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</si>
  <si>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</si>
  <si>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</si>
  <si>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</si>
  <si>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</si>
  <si>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</si>
  <si>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</si>
  <si>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</si>
  <si>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</si>
  <si>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</si>
  <si>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</si>
  <si>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</si>
  <si>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</si>
  <si>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</si>
  <si>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</si>
  <si>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</si>
  <si>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</si>
  <si>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</si>
  <si>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STA</t>
  </si>
  <si>
    <t>1</t>
  </si>
  <si>
    <t>{722a11e3-a6dd-492a-9c59-6fc578037c93}</t>
  </si>
  <si>
    <t>2</t>
  </si>
  <si>
    <t>/</t>
  </si>
  <si>
    <t>Soupis</t>
  </si>
  <si>
    <t>{38fe35d2-5798-4ed6-8dcf-40a45dd343de}</t>
  </si>
  <si>
    <t>8119171</t>
  </si>
  <si>
    <t>SO-01</t>
  </si>
  <si>
    <t>Oprava oplocení areálu</t>
  </si>
  <si>
    <t>{fed0ed64-c571-4052-b4e3-a6635b68ae04}</t>
  </si>
  <si>
    <t>01-01</t>
  </si>
  <si>
    <t>Stavebně technické řešení</t>
  </si>
  <si>
    <t>{037c370e-11f8-4088-87b5-7bbad9b8681d}</t>
  </si>
  <si>
    <t>815 21 93</t>
  </si>
  <si>
    <t>IO-01</t>
  </si>
  <si>
    <t xml:space="preserve">Zpevněné  a nezpevněné plochy, sadové úpravy</t>
  </si>
  <si>
    <t>{f9da5502-f1bd-4093-b87c-907d7ded8468}</t>
  </si>
  <si>
    <t>IO-01a</t>
  </si>
  <si>
    <t xml:space="preserve">Zpevněné  a nezpevněné plochy</t>
  </si>
  <si>
    <t>{d4e8f05d-57ed-42df-9547-c87f31757fcc}</t>
  </si>
  <si>
    <t>823 29 12</t>
  </si>
  <si>
    <t>IO-01b</t>
  </si>
  <si>
    <t>Sadové úpravy</t>
  </si>
  <si>
    <t>{526de7a0-dced-40ea-9964-1f539e1be97a}</t>
  </si>
  <si>
    <t>IO-02</t>
  </si>
  <si>
    <t>Oprava dešťové kanalizace</t>
  </si>
  <si>
    <t>{b248062d-828f-4fac-b28f-02460e030ca2}</t>
  </si>
  <si>
    <t>Dešťová kanalizace</t>
  </si>
  <si>
    <t>{80a0e690-ca27-4d32-8de8-5bb92b481725}</t>
  </si>
  <si>
    <t>827 21 12</t>
  </si>
  <si>
    <t>KRYCÍ LIST SOUPISU PRACÍ</t>
  </si>
  <si>
    <t>Objekt:</t>
  </si>
  <si>
    <t>VRN - Vedlejší a ostatní rozpočtové náklady</t>
  </si>
  <si>
    <t>Soupis:</t>
  </si>
  <si>
    <t xml:space="preserve">- U veškerých dodávek a výrobků bude do ceny zahrnuta jejich montáž vč. dodávky potřebného kotvení, doplňkového materiálu, staveništní a mimo staveništní dopravy v případě že tyto činnosti nejsou oceněny v samostatných položkách jednotlivých částí soupisu prací. U vybraných výrobků je nutné do ceny díla zahrnout zpracování dodavatelské případně výrobní dokumentace, dále výrobu prototypů, provádění barevného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soupisu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stavební, provozní a inženýrské objekty v zakázce, rovněž i pro všechny etapy výstavby. 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</si>
  <si>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</si>
  <si>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</si>
  <si>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</si>
  <si>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</si>
  <si>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</si>
  <si>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</si>
  <si>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</si>
  <si>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</si>
  <si>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</si>
  <si>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</si>
  <si>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</si>
  <si>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</si>
  <si>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</si>
  <si>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</si>
  <si>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</si>
  <si>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</si>
  <si>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</si>
  <si>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</si>
  <si>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</si>
  <si>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</si>
  <si>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</si>
  <si>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</si>
  <si>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</si>
  <si>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</si>
  <si>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</si>
  <si>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Vedlejší a ostatní náklady</t>
  </si>
  <si>
    <t>K</t>
  </si>
  <si>
    <t>0100</t>
  </si>
  <si>
    <t>Zařízení staveniště</t>
  </si>
  <si>
    <t>kpl</t>
  </si>
  <si>
    <t>1240126341</t>
  </si>
  <si>
    <t>PP</t>
  </si>
  <si>
    <t xml:space="preserve">Veškeré náklady a činnosti související s vybudováním, provozem a likvidací staveniště v rozsahu vyžadujícím řádné provedení  díla.
Stavební zařízení pro sklad, hygienické zázemí a administrativní činnost stavby (stavební buňky dle potřeby stavby).
Zajištění připojení staveniště na elektrickou energii, vodu, odpad a odvodnění staveniště. 
Provádění každodenního hrubého úklidu staveniště a průběžné likvidace vznikajících odpadů oprávněnou osobou. 
Pravidelné čištění a úklid příjezdových a přístupových komunikací.
Oplocení staveniště (trvalé a dočasné). Ostraha staveniště. 
Uvedení ploch dotčených stavbou do původního stavu.</t>
  </si>
  <si>
    <t>0101</t>
  </si>
  <si>
    <t>Bezpečnost a ochrana zdraví při práci (BOZP)</t>
  </si>
  <si>
    <t>1394522077</t>
  </si>
  <si>
    <t>Veškeré prvky zajišťující bezpečnost a ochranu zdraví při práci - dodávka, montáž, údržba, obnova a demontáž.
(trvalé oplocení, mobilní oplocení, výstražné značení, přechody výkopů, atd. ) 
Povinnosti vyplývající z plánu BOZP vč. připomínek příslušných úřadů.
Opatření k zajištění bezpečného provozu v celém areálu.</t>
  </si>
  <si>
    <t>3</t>
  </si>
  <si>
    <t>0301</t>
  </si>
  <si>
    <t xml:space="preserve">Vytýčení stávajících inženýrských sítí </t>
  </si>
  <si>
    <t>1880854393</t>
  </si>
  <si>
    <t>Vytýčení stávajících inženýrských sítí i jejich správci. Bude provedeno vč. stabilizace bodů pro potřeby stavby po celou dobu výstavby.</t>
  </si>
  <si>
    <t>0302</t>
  </si>
  <si>
    <t xml:space="preserve">Geodetické vytýčení a činnost geodeta během výstavby  </t>
  </si>
  <si>
    <t>-1592326142</t>
  </si>
  <si>
    <t xml:space="preserve">Vytýčení nově budovaných stavebních objektů, kontrolní měření během výstavby vč. stabilizace bodů pro potřeby stavby po celou dobu výstavby. </t>
  </si>
  <si>
    <t>5</t>
  </si>
  <si>
    <t>0303</t>
  </si>
  <si>
    <t>Geodetické zaměření řešených objektů po dokončení stavby</t>
  </si>
  <si>
    <t>-1533253880</t>
  </si>
  <si>
    <t>Geodetické zaměření řešených objektů ve 3 tištěných vyhotoveních + 1x elektronicky CD) v každé etapě výstavby.</t>
  </si>
  <si>
    <t>6</t>
  </si>
  <si>
    <t>0305</t>
  </si>
  <si>
    <t>Geometrický plán</t>
  </si>
  <si>
    <t>-1224042796</t>
  </si>
  <si>
    <t xml:space="preserve">Geometrický plán objektů podléhajících vkladu do katastru nemovitostí (budovy, inženýrské sítě, věcná břemena k částem pozemků) v 6ti tištěných vyhotoveních + 1x elektronicky CD </t>
  </si>
  <si>
    <t>7</t>
  </si>
  <si>
    <t>0401</t>
  </si>
  <si>
    <t xml:space="preserve">Projektová dokumentace skutečného provedení  po dokončení stavby</t>
  </si>
  <si>
    <t>-1773495778</t>
  </si>
  <si>
    <t>Projektová dokumentace skutečného provedení 3x tištěně a 1x elektronicky na CD</t>
  </si>
  <si>
    <t>8</t>
  </si>
  <si>
    <t>0505</t>
  </si>
  <si>
    <t>Kompletace dokladové části stavby k předání a převzetí díla.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</si>
  <si>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</si>
  <si>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</si>
  <si>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9</t>
  </si>
  <si>
    <t>0601</t>
  </si>
  <si>
    <t>Zpracování a předložení harmonogramů před podpisem smlouvy.</t>
  </si>
  <si>
    <t>1477048399</t>
  </si>
  <si>
    <t xml:space="preserve">Náklady na vyhotovení a předložení finančního a časového harmonogramu prací a plnění před podpisem smlouvy vč. průběžné aktualizace harmonogramu během výstavby. </t>
  </si>
  <si>
    <t>10</t>
  </si>
  <si>
    <t>0602</t>
  </si>
  <si>
    <t>Náklady spojené prováděním stavby v blízkosti stávajících objektů, technologie a zeleně</t>
  </si>
  <si>
    <t>-426533918</t>
  </si>
  <si>
    <t xml:space="preserve">Náklady spojené s prováděním stavby v blízkosti stávajících objektů (provozů), technologií, zeleně a provozu areálu ČOV. Omezení vlivu stavby na sousední objekty a stávající technologie - zakrytí konstrukcí a technologií (prach, hluk), zajištění přístupu do sousedních objektů, zajištění konstrukcí a technologií proti poškození. Ochrana stávající vzrostlé zeleně po dobu výstavby. Koordinace pracovních postupů s provozem areálu.                                                                                                                                           </t>
  </si>
  <si>
    <t>11</t>
  </si>
  <si>
    <t>0608</t>
  </si>
  <si>
    <t>Zkoušky toxicity jednotlivých druhů odpadů vzniklých na stavbě - výluhem</t>
  </si>
  <si>
    <t>soubor</t>
  </si>
  <si>
    <t>1564197909</t>
  </si>
  <si>
    <t>Zkoušky akutní toxicity s naředěním vodním výluhem odpadu dle přílohy č.10 vyhl. 294/2005 Sb. dle tabulky 10.1. a 10.2..</t>
  </si>
  <si>
    <t>SO-01 - Oprava oplocení areálu</t>
  </si>
  <si>
    <t>01-01 - Stavebně technické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</si>
  <si>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rámci nabídkových cen nutno zohlednit max. možné odstávky technologií viz. průvodní zpráva.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 C1. Situační výkres širších vztahů C2. Koordinační situační výkres D0. Technická zpráva SO-01, IO-01, IO-02 D1. Půdorys – bourání D2. Příčné řezy - bourání D3. Půdorys – návrh D4. Příčné řezy – návrh D5. Podélný řez oplocení – návrh D6. Podélný řez odvodnění – návrh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</si>
  <si>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</si>
  <si>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</si>
  <si>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</si>
  <si>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</si>
  <si>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</si>
  <si>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</si>
  <si>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</si>
  <si>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</si>
  <si>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</si>
  <si>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</si>
  <si>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</si>
  <si>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>HSV</t>
  </si>
  <si>
    <t>Práce a dodávky HSV</t>
  </si>
  <si>
    <t>Zemní práce</t>
  </si>
  <si>
    <t>131111323</t>
  </si>
  <si>
    <t>Vrtání jamek pro plotové sloupky D přes 200 do 300 mm ručně s mechanickým vrtákem</t>
  </si>
  <si>
    <t>m</t>
  </si>
  <si>
    <t>CS ÚRS 2023 02</t>
  </si>
  <si>
    <t>369746643</t>
  </si>
  <si>
    <t>Vrtání jamek ručně mechanickým vrtákem průměru přes 200 do 300 mm</t>
  </si>
  <si>
    <t>Online PSC</t>
  </si>
  <si>
    <t>https://podminky.urs.cz/item/CS_URS_2023_02/131111323</t>
  </si>
  <si>
    <t>VV</t>
  </si>
  <si>
    <t>doplnění stávajícího oplocení</t>
  </si>
  <si>
    <t>0,8*6</t>
  </si>
  <si>
    <t>Součet</t>
  </si>
  <si>
    <t>129001101</t>
  </si>
  <si>
    <t>Příplatek za ztížení odkopávky nebo prokopávky v blízkosti inženýrských sítí</t>
  </si>
  <si>
    <t>m3</t>
  </si>
  <si>
    <t>253004007</t>
  </si>
  <si>
    <t>Příplatek k cenám vykopávek za ztížení vykopávky v blízkosti podzemního vedení nebo výbušnin v horninách jakékoliv třídy</t>
  </si>
  <si>
    <t>https://podminky.urs.cz/item/CS_URS_2023_02/129001101</t>
  </si>
  <si>
    <t>29,285*0,20</t>
  </si>
  <si>
    <t>132251102</t>
  </si>
  <si>
    <t>Hloubení rýh nezapažených š do 800 mm v hornině třídy těžitelnosti I skupiny 3 objem do 50 m3 strojně</t>
  </si>
  <si>
    <t>-775216463</t>
  </si>
  <si>
    <t>Hloubení nezapažených rýh šířky do 800 mm strojně s urovnáním dna do předepsaného profilu a spádu v hornině třídy těžitelnosti I skupiny 3 přes 20 do 50 m3</t>
  </si>
  <si>
    <t>https://podminky.urs.cz/item/CS_URS_2023_02/132251102</t>
  </si>
  <si>
    <t>podélný profil = podezdívka plotu</t>
  </si>
  <si>
    <t>(11,962+18,7+23,99+6)*0,35*1</t>
  </si>
  <si>
    <t>3*0,35*1</t>
  </si>
  <si>
    <t>(1,96+14,46)*0,35*1</t>
  </si>
  <si>
    <t>3,6*0,35*1</t>
  </si>
  <si>
    <t>162751117</t>
  </si>
  <si>
    <t>Vodorovné přemístění přes 9 000 do 10000 m výkopku/sypaniny z horniny třídy těžitelnosti I skupiny 1 až 3</t>
  </si>
  <si>
    <t>2134855446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</si>
  <si>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</si>
  <si>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</si>
  <si>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3,14*0,15*0,15*4,8</t>
  </si>
  <si>
    <t>29,285</t>
  </si>
  <si>
    <t>162751119</t>
  </si>
  <si>
    <t>Příplatek k vodorovnému přemístění výkopku/sypaniny z horniny třídy těžitelnosti I skupiny 1 až 3 ZKD 1000 m přes 10000 m</t>
  </si>
  <si>
    <t>823572965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</si>
  <si>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</si>
  <si>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</si>
  <si>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29,624*17</t>
  </si>
  <si>
    <t>171201231</t>
  </si>
  <si>
    <t>Poplatek za uložení zeminy a kamení na recyklační skládce (skládkovné) kód odpadu 17 05 04</t>
  </si>
  <si>
    <t>t</t>
  </si>
  <si>
    <t>1236225737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</si>
  <si>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</si>
  <si>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</si>
  <si>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29,624*2,1</t>
  </si>
  <si>
    <t>181912112</t>
  </si>
  <si>
    <t xml:space="preserve">Úprava pláně v hornině třídy těžitelnosti I skupiny 3 se zhutněním </t>
  </si>
  <si>
    <t>m2</t>
  </si>
  <si>
    <t>2031694179</t>
  </si>
  <si>
    <t>Úprava pláně vyrovnáním výškových rozdílů ručně v hornině třídy těžitelnosti I skupiny 3 se zhutněním</t>
  </si>
  <si>
    <t>https://podminky.urs.cz/item/CS_URS_2023_02/181912112</t>
  </si>
  <si>
    <t>podezdívka plotu</t>
  </si>
  <si>
    <t>80*0,35</t>
  </si>
  <si>
    <t>Zakládání</t>
  </si>
  <si>
    <t>274313611</t>
  </si>
  <si>
    <t>Základové pásy z betonu tř. C 16/20</t>
  </si>
  <si>
    <t>-54436805</t>
  </si>
  <si>
    <t>Základy z betonu prostého pasy betonu kamenem neprokládaného tř. C 16/20</t>
  </si>
  <si>
    <t>https://podminky.urs.cz/item/CS_URS_2023_02/274313611</t>
  </si>
  <si>
    <t>(11,962+18,7+23,99+6)*0,35*0,8</t>
  </si>
  <si>
    <t>(1,53+0,9)*0,35*1</t>
  </si>
  <si>
    <t>3*0,35*0,8</t>
  </si>
  <si>
    <t>(1,96+14,46)*0,35*0,8</t>
  </si>
  <si>
    <t>Mezisoučet</t>
  </si>
  <si>
    <t>24,532*0,10</t>
  </si>
  <si>
    <t>274351121</t>
  </si>
  <si>
    <t>Zřízení bednění základových pasů rovného</t>
  </si>
  <si>
    <t>-1467885810</t>
  </si>
  <si>
    <t>Bednění základů pasů rovné zřízení</t>
  </si>
  <si>
    <t>https://podminky.urs.cz/item/CS_URS_2023_02/274351121</t>
  </si>
  <si>
    <t>část u horské vpusti</t>
  </si>
  <si>
    <t>(1,53+0,9+3,6+0,35)*2*1,8</t>
  </si>
  <si>
    <t>274351122</t>
  </si>
  <si>
    <t>Odstranění bednění základových pasů rovného</t>
  </si>
  <si>
    <t>-1702035411</t>
  </si>
  <si>
    <t>Bednění základů pasů rovné odstranění</t>
  </si>
  <si>
    <t>https://podminky.urs.cz/item/CS_URS_2023_02/274351122</t>
  </si>
  <si>
    <t>274353141</t>
  </si>
  <si>
    <t>Bednění kotevních otvorů v základových pásech průřezu přes 0,10 do 0,17 m2 hl do 1 m</t>
  </si>
  <si>
    <t>kus</t>
  </si>
  <si>
    <t>1680239418</t>
  </si>
  <si>
    <t>Bednění kotevních otvorů a prostupů v základových konstrukcích v pasech včetně polohového zajištění a odbednění, popř. ztraceného bednění z pletiva apod. průřezu přes 0,10 do 0,17 m2, hl. do 1,00 m</t>
  </si>
  <si>
    <t>https://podminky.urs.cz/item/CS_URS_2023_02/274353141</t>
  </si>
  <si>
    <t>12</t>
  </si>
  <si>
    <t>274361821</t>
  </si>
  <si>
    <t>Výztuž základových pasů betonářskou ocelí 10 505 (R)</t>
  </si>
  <si>
    <t>2126410085</t>
  </si>
  <si>
    <t>Výztuž základů pasů z betonářské oceli 10 505 (R) nebo BSt 500</t>
  </si>
  <si>
    <t>https://podminky.urs.cz/item/CS_URS_2023_02/274361821</t>
  </si>
  <si>
    <t>zavázání bednících dílců</t>
  </si>
  <si>
    <t>svisle tyč R10 dl.1,0m = 4kusy/bm</t>
  </si>
  <si>
    <t>1*0,00062*350</t>
  </si>
  <si>
    <t>Svislé a kompletní konstrukce</t>
  </si>
  <si>
    <t>13</t>
  </si>
  <si>
    <t>311113154</t>
  </si>
  <si>
    <t>Nosná zeď tl přes 250 do 300 mm z hladkých tvárnic ztraceného bednění včetně výplně z betonu tř. C 25/30</t>
  </si>
  <si>
    <t>526899285</t>
  </si>
  <si>
    <t>Nadzákladové zdi z tvárnic ztraceného bednění betonových hladkých, včetně výplně z betonu třídy C 25/30, tloušťky zdiva přes 250 do 300 mm</t>
  </si>
  <si>
    <t>https://podminky.urs.cz/item/CS_URS_2023_02/311113154</t>
  </si>
  <si>
    <t>8,5*1</t>
  </si>
  <si>
    <t>4*0,75</t>
  </si>
  <si>
    <t>8,4*0,5</t>
  </si>
  <si>
    <t>12*0,25</t>
  </si>
  <si>
    <t>26,5*0,25</t>
  </si>
  <si>
    <t>(6+3)*0,75</t>
  </si>
  <si>
    <t>3*1</t>
  </si>
  <si>
    <t>2,5*0,75</t>
  </si>
  <si>
    <t>3,5*0,5</t>
  </si>
  <si>
    <t>3*0,25</t>
  </si>
  <si>
    <t>5,6*0,5</t>
  </si>
  <si>
    <t>14</t>
  </si>
  <si>
    <t>311361821</t>
  </si>
  <si>
    <t>Výztuž nosných zdí betonářskou ocelí 10 505</t>
  </si>
  <si>
    <t>1538164765</t>
  </si>
  <si>
    <t>Výztuž nadzákladových zdí nosných svislých nebo odkloněných od svislice, rovných nebo oblých z betonářské oceli 10 505 (R) nebo BSt 500</t>
  </si>
  <si>
    <t>https://podminky.urs.cz/item/CS_URS_2023_02/311361821</t>
  </si>
  <si>
    <t xml:space="preserve">svislá </t>
  </si>
  <si>
    <t>tyč R10 = 4 kusy/bm</t>
  </si>
  <si>
    <t>1*0,00062*38</t>
  </si>
  <si>
    <t>1*0,00062*16</t>
  </si>
  <si>
    <t>0,5*0,00038*38</t>
  </si>
  <si>
    <t>0,25*0,00062*48</t>
  </si>
  <si>
    <t>0,25*0,00062*110</t>
  </si>
  <si>
    <t>0,75*0,00062*40</t>
  </si>
  <si>
    <t>1*0,00062*76</t>
  </si>
  <si>
    <t xml:space="preserve">vodorovně </t>
  </si>
  <si>
    <t>tyč R10 = 2kusy/spáru</t>
  </si>
  <si>
    <t>8,5*0,00062*2*4</t>
  </si>
  <si>
    <t>4*0,00062*2*3</t>
  </si>
  <si>
    <t>8,4*0,00062*2*2</t>
  </si>
  <si>
    <t>12*0,00062*2</t>
  </si>
  <si>
    <t>26,5*0,00062*2</t>
  </si>
  <si>
    <t>(6+3)*0,00062*2*3</t>
  </si>
  <si>
    <t>3*0,00062*2*4</t>
  </si>
  <si>
    <t>2,5*0,00062*2*3</t>
  </si>
  <si>
    <t>3,5*0,00062*2*2</t>
  </si>
  <si>
    <t>3*0,00062*2</t>
  </si>
  <si>
    <t>5,6*0,00062*2*2</t>
  </si>
  <si>
    <t>rohy</t>
  </si>
  <si>
    <t>(1,5+1,5)*0,00062*2*(4+3)</t>
  </si>
  <si>
    <t>0,367*0,15</t>
  </si>
  <si>
    <t>338171113</t>
  </si>
  <si>
    <t>Osazování sloupků a vzpěr plotových ocelových v do 2 m se zabetonováním</t>
  </si>
  <si>
    <t>-2087102867</t>
  </si>
  <si>
    <t>Montáž sloupků a vzpěr plotových ocelových trubkových nebo profilovaných výšky do 2 m se zabetonováním do 0,08 m3 do připravených jamek</t>
  </si>
  <si>
    <t>https://podminky.urs.cz/item/CS_URS_2023_02/338171113</t>
  </si>
  <si>
    <t>16</t>
  </si>
  <si>
    <t>M</t>
  </si>
  <si>
    <t>55342252</t>
  </si>
  <si>
    <t>sloupek plotový Pz s povrchovou úpravou 2000/38x1,5mm</t>
  </si>
  <si>
    <t>-731385948</t>
  </si>
  <si>
    <t>32</t>
  </si>
  <si>
    <t>17</t>
  </si>
  <si>
    <t>55342272</t>
  </si>
  <si>
    <t xml:space="preserve">vzpěra plotová Pz s povrchovou úpravou  38x1,5mm včetně krytky s uchem 2000mm</t>
  </si>
  <si>
    <t>-133979821</t>
  </si>
  <si>
    <t>18</t>
  </si>
  <si>
    <t>348401120</t>
  </si>
  <si>
    <t>Montáž oplocení ze strojového pletiva s napínacími dráty v do 1,6 m</t>
  </si>
  <si>
    <t>319931332</t>
  </si>
  <si>
    <t>Montáž oplocení z pletiva strojového s napínacími dráty do 1,6 m</t>
  </si>
  <si>
    <t>https://podminky.urs.cz/item/CS_URS_2023_02/348401120</t>
  </si>
  <si>
    <t>11,6+46,952+18,7</t>
  </si>
  <si>
    <t>19</t>
  </si>
  <si>
    <t>31327510A</t>
  </si>
  <si>
    <t>pletivo drátěné plastifikované se čtvercovými oky 55/55mm v 1000mm (vč.příslušenství napínače apod.)</t>
  </si>
  <si>
    <t>148480835</t>
  </si>
  <si>
    <t>6+5,6</t>
  </si>
  <si>
    <t>3,4</t>
  </si>
  <si>
    <t>20</t>
  </si>
  <si>
    <t>31327511A</t>
  </si>
  <si>
    <t xml:space="preserve">pletivo drátěné plastifikované se čtvercovými oky 55/55mm v 1250mm  (vč.příslušenství napínače apod.)</t>
  </si>
  <si>
    <t>-1457770074</t>
  </si>
  <si>
    <t>23,99</t>
  </si>
  <si>
    <t>11,962+11</t>
  </si>
  <si>
    <t>3,048</t>
  </si>
  <si>
    <t>31327512A</t>
  </si>
  <si>
    <t xml:space="preserve">pletivo drátěné plastifikované se čtvercovými oky 55/55mm v 1500mm  (vč.příslušenství napínače apod.)</t>
  </si>
  <si>
    <t>90075136</t>
  </si>
  <si>
    <t>18,7</t>
  </si>
  <si>
    <t>2,3</t>
  </si>
  <si>
    <t>22</t>
  </si>
  <si>
    <t>338171123</t>
  </si>
  <si>
    <t>Osazování sloupků a vzpěr plotových ocelových v přes 2 do 2,6 m se zabetonováním</t>
  </si>
  <si>
    <t>-416582615</t>
  </si>
  <si>
    <t>Montáž sloupků a vzpěr plotových ocelových trubkových nebo profilovaných výšky přes 2 do 2,6 m se zabetonováním do 0,08 m3 do připravených jamek</t>
  </si>
  <si>
    <t>https://podminky.urs.cz/item/CS_URS_2023_02/338171123</t>
  </si>
  <si>
    <t>23</t>
  </si>
  <si>
    <t>55342264</t>
  </si>
  <si>
    <t>sloupek plotový Pz s povrchovou úpravou 2750/48x1,5mm</t>
  </si>
  <si>
    <t>-1953176398</t>
  </si>
  <si>
    <t>24</t>
  </si>
  <si>
    <t>1653342257</t>
  </si>
  <si>
    <t>25</t>
  </si>
  <si>
    <t>348401130</t>
  </si>
  <si>
    <t>Montáž oplocení ze strojového pletiva s napínacími dráty v přes 1,6 do 2,0 m</t>
  </si>
  <si>
    <t>-2141504924</t>
  </si>
  <si>
    <t>Montáž oplocení z pletiva strojového s napínacími dráty přes 1,6 do 2,0 m</t>
  </si>
  <si>
    <t>https://podminky.urs.cz/item/CS_URS_2023_02/348401130</t>
  </si>
  <si>
    <t>26</t>
  </si>
  <si>
    <t>31327514</t>
  </si>
  <si>
    <t>pletivo drátěné plastifikované se čtvercovými oky 55/55mm v 1800mm (vč.příslušenství napínače apod.)</t>
  </si>
  <si>
    <t>1861720027</t>
  </si>
  <si>
    <t>9,524*1,05 'Přepočtené koeficientem množství</t>
  </si>
  <si>
    <t>Úpravy povrchů, podlahy a osazování výplní</t>
  </si>
  <si>
    <t>27</t>
  </si>
  <si>
    <t>631311135</t>
  </si>
  <si>
    <t>Mazanina tl přes 120 do 240 mm z betonu prostého bez zvýšených nároků na prostředí tř. C 20/25</t>
  </si>
  <si>
    <t>-1543085863</t>
  </si>
  <si>
    <t>Mazanina z betonu prostého bez zvýšených nároků na prostředí tl. přes 120 do 240 mm tř. C 20/25</t>
  </si>
  <si>
    <t>https://podminky.urs.cz/item/CS_URS_2023_02/631311135</t>
  </si>
  <si>
    <t>sedlová stříška na betonové zdi</t>
  </si>
  <si>
    <t>(3+6+23,99+18,7+11,962)*0,4*0,15</t>
  </si>
  <si>
    <t>(1,96+14,46)*0,4*0,15</t>
  </si>
  <si>
    <t>28</t>
  </si>
  <si>
    <t>631351101</t>
  </si>
  <si>
    <t>Zřízení bednění rýh a hran v podlahách</t>
  </si>
  <si>
    <t>933570833</t>
  </si>
  <si>
    <t>Bednění v podlahách rýh a hran zřízení</t>
  </si>
  <si>
    <t>https://podminky.urs.cz/item/CS_URS_2023_02/631351101</t>
  </si>
  <si>
    <t>(3+6+23,99+18,7+11,962)*(0,05+0,15)*2</t>
  </si>
  <si>
    <t>(1,96+14,46)*(0,05+0,15)*2</t>
  </si>
  <si>
    <t>29</t>
  </si>
  <si>
    <t>631351102</t>
  </si>
  <si>
    <t>Odstranění bednění rýh a hran v podlahách</t>
  </si>
  <si>
    <t>1697660213</t>
  </si>
  <si>
    <t>Bednění v podlahách rýh a hran odstranění</t>
  </si>
  <si>
    <t>https://podminky.urs.cz/item/CS_URS_2023_02/631351102</t>
  </si>
  <si>
    <t>30</t>
  </si>
  <si>
    <t>631362021</t>
  </si>
  <si>
    <t>Výztuž mazanin svařovanými sítěmi Kari</t>
  </si>
  <si>
    <t>-1692981044</t>
  </si>
  <si>
    <t>Výztuž mazanin ze svařovaných sítí z drátů typu KARI</t>
  </si>
  <si>
    <t>https://podminky.urs.cz/item/CS_URS_2023_02/631362021</t>
  </si>
  <si>
    <t>(3+6+23,99+18,7+11,962)*0,4*0,00444</t>
  </si>
  <si>
    <t>(1,96+14,46)*0,4*0,00444</t>
  </si>
  <si>
    <t>0,142*0,15</t>
  </si>
  <si>
    <t>Ostatní konstrukce a práce, bourání</t>
  </si>
  <si>
    <t>96</t>
  </si>
  <si>
    <t>Bourání konstrukcí</t>
  </si>
  <si>
    <t>31</t>
  </si>
  <si>
    <t>966052121</t>
  </si>
  <si>
    <t>Bourání sloupků a vzpěr ŽB plotových s betonovou patkou</t>
  </si>
  <si>
    <t>277879270</t>
  </si>
  <si>
    <t>Bourání plotových sloupků a vzpěr železobetonových výšky do 2,5 m s betonovou patkou</t>
  </si>
  <si>
    <t>https://podminky.urs.cz/item/CS_URS_2023_02/966052121</t>
  </si>
  <si>
    <t>17+40</t>
  </si>
  <si>
    <t>966071711</t>
  </si>
  <si>
    <t>Bourání sloupků a vzpěr plotových ocelových do 2,5 m zabetonovaných</t>
  </si>
  <si>
    <t>-263039239</t>
  </si>
  <si>
    <t>Bourání plotových sloupků a vzpěr ocelových trubkových nebo profilovaných výšky do 2,50 m zabetonovaných</t>
  </si>
  <si>
    <t>https://podminky.urs.cz/item/CS_URS_2023_02/966071711</t>
  </si>
  <si>
    <t>33</t>
  </si>
  <si>
    <t>966071821</t>
  </si>
  <si>
    <t>Rozebrání oplocení z drátěného pletiva se čtvercovými oky v do 1,6 m</t>
  </si>
  <si>
    <t>-466322430</t>
  </si>
  <si>
    <t>Rozebrání oplocení z pletiva drátěného se čtvercovými oky, výšky do 1,6 m</t>
  </si>
  <si>
    <t>https://podminky.urs.cz/item/CS_URS_2023_02/966071821</t>
  </si>
  <si>
    <t>oplocení ocelové sloupky</t>
  </si>
  <si>
    <t>oplocení betonové sloupky</t>
  </si>
  <si>
    <t>77</t>
  </si>
  <si>
    <t>997</t>
  </si>
  <si>
    <t>Přesun sutě</t>
  </si>
  <si>
    <t>34</t>
  </si>
  <si>
    <t>997013501</t>
  </si>
  <si>
    <t>Odvoz suti a vybouraných hmot na skládku nebo meziskládku do 1 km se složením</t>
  </si>
  <si>
    <t>1100782620</t>
  </si>
  <si>
    <t>Odvoz suti a vybouraných hmot na skládku nebo meziskládku se složením, na vzdálenost do 1 km</t>
  </si>
  <si>
    <t>https://podminky.urs.cz/item/CS_URS_2023_02/997013501</t>
  </si>
  <si>
    <t>35</t>
  </si>
  <si>
    <t>997013509</t>
  </si>
  <si>
    <t>Příplatek k odvozu suti a vybouraných hmot na skládku ZKD 1 km přes 1 km</t>
  </si>
  <si>
    <t>774952985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</si>
  <si>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</si>
  <si>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</si>
  <si>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10,732*26</t>
  </si>
  <si>
    <t>36</t>
  </si>
  <si>
    <t>997013602</t>
  </si>
  <si>
    <t>Poplatek za uložení na skládce (skládkovné) stavebního odpadu železobetonového kód odpadu 17 01 01</t>
  </si>
  <si>
    <t>820828838</t>
  </si>
  <si>
    <t>Poplatek za uložení stavebního odpadu na skládce (skládkovné) z armovaného betonu zatříděného do Katalogu odpadů pod kódem 17 01 01</t>
  </si>
  <si>
    <t>https://podminky.urs.cz/item/CS_URS_2023_02/997013602</t>
  </si>
  <si>
    <t>998</t>
  </si>
  <si>
    <t>Přesun hmot</t>
  </si>
  <si>
    <t>37</t>
  </si>
  <si>
    <t>998232110</t>
  </si>
  <si>
    <t>Přesun hmot pro oplocení zděné z cihel nebo tvárnic v do 3 m</t>
  </si>
  <si>
    <t>788986008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</si>
  <si>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</si>
  <si>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https://podminky.urs.cz/item/CS_URS_2023_02/998232110</t>
  </si>
  <si>
    <t>PSV</t>
  </si>
  <si>
    <t>Práce a dodávky PSV</t>
  </si>
  <si>
    <t>764</t>
  </si>
  <si>
    <t>Konstrukce klempířské</t>
  </si>
  <si>
    <t>38</t>
  </si>
  <si>
    <t>764214607</t>
  </si>
  <si>
    <t>Oplechování horních ploch a atik bez rohů z Pz s povrch úpravou mechanicky kotvené přes rš 500 do rš 670 mm včetně dilatací</t>
  </si>
  <si>
    <t>-1196564066</t>
  </si>
  <si>
    <t>Oplechování horních ploch zdí a nadezdívek (atik) z pozinkovaného plechu s povrchovou úpravou mechanicky kotvené rš 670 mm</t>
  </si>
  <si>
    <t>https://podminky.urs.cz/item/CS_URS_2023_02/764214607</t>
  </si>
  <si>
    <t>(3+6+23,99+18,7+11,962)</t>
  </si>
  <si>
    <t>(1,96+14,46)</t>
  </si>
  <si>
    <t>39</t>
  </si>
  <si>
    <t>764315421</t>
  </si>
  <si>
    <t>Lemování trub, konzol nebo držáků z Pz plechu střech s krytinou skládanou D do 75 mm</t>
  </si>
  <si>
    <t>762108936</t>
  </si>
  <si>
    <t>Lemování trub, konzol, držáků a ostatních kusových prvků z pozinkovaného plechu střech s krytinou skládanou mimo prejzovou nebo z plechu, průměr do 75 mm</t>
  </si>
  <si>
    <t>https://podminky.urs.cz/item/CS_URS_2023_02/764315421</t>
  </si>
  <si>
    <t>sloupek oplocení</t>
  </si>
  <si>
    <t>56</t>
  </si>
  <si>
    <t>40</t>
  </si>
  <si>
    <t>998764101</t>
  </si>
  <si>
    <t>Přesun hmot tonážní pro konstrukce klempířské v objektech v do 6 m</t>
  </si>
  <si>
    <t>-780867864</t>
  </si>
  <si>
    <t>Přesun hmot pro konstrukce klempířské stanovený z hmotnosti přesunovaného materiálu vodorovná dopravní vzdálenost do 50 m v objektech výšky do 6 m</t>
  </si>
  <si>
    <t>https://podminky.urs.cz/item/CS_URS_2023_02/998764101</t>
  </si>
  <si>
    <t xml:space="preserve">IO-01 - Zpevněné  a nezpevněné plochy, sadové úpravy</t>
  </si>
  <si>
    <t xml:space="preserve">IO-01a - Zpevněné  a nezpevněné plochy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</si>
  <si>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rámci nabídkových cen nutno zohlednit max. možné odstávky technologií viz. průvodní zpráva.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 C1. Situační výkres širších vztahů C2. Koordinační situační výkres D0. Technická zpráva SO-01, IO-01, IO-02</t>
  </si>
  <si>
    <t xml:space="preserve">      11 - Zemní práce - přípravné a přidružené práce</t>
  </si>
  <si>
    <t xml:space="preserve">      13 - Zemní práce - hloubené vykopávky</t>
  </si>
  <si>
    <t xml:space="preserve">    4 - Vodorovné konstrukce</t>
  </si>
  <si>
    <t xml:space="preserve">    5 - Komunikace pozemní</t>
  </si>
  <si>
    <t xml:space="preserve">    8 - Trubní vedení</t>
  </si>
  <si>
    <t>Zemní práce - přípravné a přidružené práce</t>
  </si>
  <si>
    <t>113106142</t>
  </si>
  <si>
    <t>Rozebrání dlažeb z betonových nebo kamenných dlaždic, tvarovek strojně pl přes 50 m2</t>
  </si>
  <si>
    <t>-1470715759</t>
  </si>
  <si>
    <t>https://podminky.urs.cz/item/CS_URS_2023_02/113106142</t>
  </si>
  <si>
    <t>betonový prefabrikovaný žlab</t>
  </si>
  <si>
    <t>146*0,6</t>
  </si>
  <si>
    <t>113107171</t>
  </si>
  <si>
    <t>Odstranění podkladu z betonu prostého tl přes 100 do 150 mm strojně pl přes 50 do 200 m2</t>
  </si>
  <si>
    <t>313352924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</si>
  <si>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</si>
  <si>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https://podminky.urs.cz/item/CS_URS_2023_02/113107171</t>
  </si>
  <si>
    <t>betonový prefabrikovaný žlab - lože</t>
  </si>
  <si>
    <t>146*0,8</t>
  </si>
  <si>
    <t>Zemní práce - hloubené vykopávky</t>
  </si>
  <si>
    <t>122251102</t>
  </si>
  <si>
    <t>Odkopávky a prokopávky nezapažené v hornině třídy těžitelnosti I skupiny 3 objem do 50 m3 strojně</t>
  </si>
  <si>
    <t>455287476</t>
  </si>
  <si>
    <t>Odkopávky a prokopávky nezapažené strojně v hornině třídy těžitelnosti I skupiny 3 přes 20 do 50 m3</t>
  </si>
  <si>
    <t>https://podminky.urs.cz/item/CS_URS_2023_02/122251102</t>
  </si>
  <si>
    <t>příčné řezy - návrh</t>
  </si>
  <si>
    <t>řez A-A´</t>
  </si>
  <si>
    <t>11,96*(0,4+2,8)*0,20</t>
  </si>
  <si>
    <t>řez A-A´, B-B´</t>
  </si>
  <si>
    <t>18,7*(0,4+2,8+0,4+1,9)/2*0,20</t>
  </si>
  <si>
    <t>řez B-B´, C-C´</t>
  </si>
  <si>
    <t>23,99*(0,4+1,9+0,4+1,3)/2*0,20</t>
  </si>
  <si>
    <t>ře ź C-C´</t>
  </si>
  <si>
    <t>6*(0,4+1,3)*0,20</t>
  </si>
  <si>
    <t>47503858</t>
  </si>
  <si>
    <t>10,005*0,20</t>
  </si>
  <si>
    <t>131251102</t>
  </si>
  <si>
    <t>Hloubení jam nezapažených v hornině třídy těžitelnosti I skupiny 3 objem do 50 m3 strojně</t>
  </si>
  <si>
    <t>2061925017</t>
  </si>
  <si>
    <t>Hloubení nezapažených jam a zářezů strojně s urovnáním dna do předepsaného profilu a spádu v hornině třídy těžitelnosti I skupiny 3 přes 20 do 50 m3</t>
  </si>
  <si>
    <t>https://podminky.urs.cz/item/CS_URS_2023_02/131251102</t>
  </si>
  <si>
    <t>horská vpusť</t>
  </si>
  <si>
    <t>(0,7+1,5+0,7)*(0,7+0,9+0,7)*1,5</t>
  </si>
  <si>
    <t>klín pro odvod vody</t>
  </si>
  <si>
    <t>2*0,4</t>
  </si>
  <si>
    <t>132251101</t>
  </si>
  <si>
    <t>Hloubení rýh nezapažených š do 800 mm v hornině třídy těžitelnosti I skupiny 3 objem do 20 m3 strojně</t>
  </si>
  <si>
    <t>1792099997</t>
  </si>
  <si>
    <t>Hloubení nezapažených rýh šířky do 800 mm strojně s urovnáním dna do předepsaného profilu a spádu v hornině třídy těžitelnosti I skupiny 3 do 20 m3</t>
  </si>
  <si>
    <t>https://podminky.urs.cz/item/CS_URS_2023_02/132251101</t>
  </si>
  <si>
    <t>výkop pro bourané potrubí</t>
  </si>
  <si>
    <t>3*0,8*1,3</t>
  </si>
  <si>
    <t>-3,14*0,2*0,2*3</t>
  </si>
  <si>
    <t>žlab</t>
  </si>
  <si>
    <t>146*0,65*0,2</t>
  </si>
  <si>
    <t>29,575</t>
  </si>
  <si>
    <t>10,805</t>
  </si>
  <si>
    <t>18,98</t>
  </si>
  <si>
    <t>-7,98</t>
  </si>
  <si>
    <t>51,38*17</t>
  </si>
  <si>
    <t>51,38*2,1</t>
  </si>
  <si>
    <t>174151101</t>
  </si>
  <si>
    <t>Zásyp jam, šachet rýh nebo kolem objektů sypaninou se zhutněním</t>
  </si>
  <si>
    <t>-302328634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</si>
  <si>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</si>
  <si>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</si>
  <si>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175151201</t>
  </si>
  <si>
    <t>Obsypání objektu nad přilehlým původním terénem sypaninou bez prohození, uloženou do 3 m strojně</t>
  </si>
  <si>
    <t>-798623469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</si>
  <si>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</si>
  <si>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https://podminky.urs.cz/item/CS_URS_2023_02/175151201</t>
  </si>
  <si>
    <t>-1,5*0,9*1,5</t>
  </si>
  <si>
    <t>1,7*1,1</t>
  </si>
  <si>
    <t xml:space="preserve">žlab </t>
  </si>
  <si>
    <t>146*0,65</t>
  </si>
  <si>
    <t>182151111</t>
  </si>
  <si>
    <t>Svahování v zářezech v hornině třídy těžitelnosti I skupiny 1 až 3 strojně</t>
  </si>
  <si>
    <t>-720982739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</si>
  <si>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</si>
  <si>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https://podminky.urs.cz/item/CS_URS_2023_02/182151111</t>
  </si>
  <si>
    <t>1.vrstva</t>
  </si>
  <si>
    <t>11,96*(0,4+2,8)</t>
  </si>
  <si>
    <t>18,7*(0,4+2,8+0,4+1,9)/2</t>
  </si>
  <si>
    <t>23,99*(0,4+1,9+0,4+1,3)/2</t>
  </si>
  <si>
    <t>6*(0,4+1,3)</t>
  </si>
  <si>
    <t>182351123A</t>
  </si>
  <si>
    <t>Rozprostření kameniva pl přes 100 do 500 m2 ve svahu přes 1:5 tl vrstvy do 200 mm strojně</t>
  </si>
  <si>
    <t>587863257</t>
  </si>
  <si>
    <t>1.vrstva vč.přídlažby</t>
  </si>
  <si>
    <t>2.vrstva</t>
  </si>
  <si>
    <t>147,877</t>
  </si>
  <si>
    <t>-přídlažba</t>
  </si>
  <si>
    <t>-118*0,25</t>
  </si>
  <si>
    <t>58343930</t>
  </si>
  <si>
    <t>kamenivo drcené hrubé frakce 16/32</t>
  </si>
  <si>
    <t>1710860232</t>
  </si>
  <si>
    <t>147,877*0,1*2</t>
  </si>
  <si>
    <t>58343872</t>
  </si>
  <si>
    <t>kamenivo drcené hrubé frakce 8/16</t>
  </si>
  <si>
    <t>259575849</t>
  </si>
  <si>
    <t>118,377*0,1*2</t>
  </si>
  <si>
    <t>171151101</t>
  </si>
  <si>
    <t>Hutnění boků násypů pro jakýkoliv sklon a míru zhutnění svahu</t>
  </si>
  <si>
    <t>-676597577</t>
  </si>
  <si>
    <t>Hutnění boků násypů z hornin soudržných a sypkých pro jakýkoliv sklon, délku a míru zhutnění svahu</t>
  </si>
  <si>
    <t>https://podminky.urs.cz/item/CS_URS_2023_02/171151101</t>
  </si>
  <si>
    <t>147,877*2</t>
  </si>
  <si>
    <t>118,377</t>
  </si>
  <si>
    <t>Vodorovné konstrukce</t>
  </si>
  <si>
    <t>451541111</t>
  </si>
  <si>
    <t xml:space="preserve">Lože pod potrubí  a drobné objekty otevřený výkop ze štěrkodrtě</t>
  </si>
  <si>
    <t>-112373283</t>
  </si>
  <si>
    <t>Lože pod potrubí, stoky a drobné objekty v otevřeném výkopu ze štěrkodrtě 0-63 mm</t>
  </si>
  <si>
    <t>https://podminky.urs.cz/item/CS_URS_2023_02/451541111</t>
  </si>
  <si>
    <t>1,7*1,1*0,15</t>
  </si>
  <si>
    <t>Komunikace pozemní</t>
  </si>
  <si>
    <t>564730001</t>
  </si>
  <si>
    <t>Podklad z kameniva hrubého drceného vel. 8-16 mm plochy do 100 m2 tl 100 mm</t>
  </si>
  <si>
    <t>170829826</t>
  </si>
  <si>
    <t>Podklad nebo kryt z kameniva hrubého drceného vel. 8-16 mm s rozprostřením a zhutněním plochy jednotlivě do 100 m2, po zhutnění tl. 100 mm</t>
  </si>
  <si>
    <t>https://podminky.urs.cz/item/CS_URS_2023_02/564730001</t>
  </si>
  <si>
    <t>566901134</t>
  </si>
  <si>
    <t>Vyspravení podkladu po překopech plochy do 15 m2 štěrkodrtí tl. 250 mm</t>
  </si>
  <si>
    <t>748142289</t>
  </si>
  <si>
    <t>Vyspravení podkladu po překopech plochy do 15 m2 s rozprostřením a zhutněním štěrkodrtí tl. 250 mm</t>
  </si>
  <si>
    <t>https://podminky.urs.cz/item/CS_URS_2023_02/566901134</t>
  </si>
  <si>
    <t>573211107</t>
  </si>
  <si>
    <t>Postřik živičný spojovací z asfaltu v množství 0,30 kg/m2</t>
  </si>
  <si>
    <t>-1578909824</t>
  </si>
  <si>
    <t>Postřik spojovací PS bez posypu kamenivem z asfaltu silničního, v množství 0,30 kg/m2</t>
  </si>
  <si>
    <t>https://podminky.urs.cz/item/CS_URS_2023_02/573211107</t>
  </si>
  <si>
    <t>566901161</t>
  </si>
  <si>
    <t>Vyspravení podkladu po překopech plochy do 15 m2 obalovaným kamenivem ACP (OK) tl. 100 mm</t>
  </si>
  <si>
    <t>81129063</t>
  </si>
  <si>
    <t>Vyspravení podkladu po překopech plochy do 15 m2 s rozprostřením a zhutněním obalovaným kamenivem ACP (OK) tl. 100 mm</t>
  </si>
  <si>
    <t>https://podminky.urs.cz/item/CS_URS_2023_02/566901161</t>
  </si>
  <si>
    <t>572340112</t>
  </si>
  <si>
    <t>Vyspravení krytu komunikací po překopech pl do 15 m2 asfaltovým betonem ACO (AB) tl přes 50 do 70 mm</t>
  </si>
  <si>
    <t>21552729</t>
  </si>
  <si>
    <t>Vyspravení krytu komunikací po překopech plochy do 15 m2 asfaltovým betonem ACO (AB), po zhutnění tl. přes 50 do 70 mm</t>
  </si>
  <si>
    <t>https://podminky.urs.cz/item/CS_URS_2023_02/572340112</t>
  </si>
  <si>
    <t>Trubní vedení</t>
  </si>
  <si>
    <t>820391811</t>
  </si>
  <si>
    <t>Bourání stávajícího potrubí ze ŽB DN přes 200 do 400</t>
  </si>
  <si>
    <t>53167240</t>
  </si>
  <si>
    <t>Bourání stávajícího potrubí ze železobetonu v otevřeném výkopu DN přes 200 do 400</t>
  </si>
  <si>
    <t>https://podminky.urs.cz/item/CS_URS_2023_02/820391811</t>
  </si>
  <si>
    <t>890311851</t>
  </si>
  <si>
    <t>Bourání šachet ze ŽB strojně obestavěného prostoru do 1,5 m3</t>
  </si>
  <si>
    <t>-18192748</t>
  </si>
  <si>
    <t>Bourání šachet a jímek strojně velikosti obestavěného prostoru do 1,5 m3 ze železobetonu</t>
  </si>
  <si>
    <t>https://podminky.urs.cz/item/CS_URS_2023_02/890311851</t>
  </si>
  <si>
    <t>1*1*1</t>
  </si>
  <si>
    <t>895941104</t>
  </si>
  <si>
    <t>Osazení vpusti kanalizační horské z betonových dílců rozměru 1240/620 mm</t>
  </si>
  <si>
    <t>1526764256</t>
  </si>
  <si>
    <t>https://podminky.urs.cz/item/CS_URS_2023_02/895941104</t>
  </si>
  <si>
    <t>59224448</t>
  </si>
  <si>
    <t>vpusť horská betonová spodní díl 124x62x153</t>
  </si>
  <si>
    <t>-689334486</t>
  </si>
  <si>
    <t>59224331</t>
  </si>
  <si>
    <t>vpusť horská betonová zákrytová deska s mříží 150x90x15</t>
  </si>
  <si>
    <t>-1078188752</t>
  </si>
  <si>
    <t>915491211</t>
  </si>
  <si>
    <t>Osazení vodícího proužku z betonových desek do lože tl do 100 mm š proužku 250 mm</t>
  </si>
  <si>
    <t>-1197737392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</si>
  <si>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</si>
  <si>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https://podminky.urs.cz/item/CS_URS_2023_02/915491211</t>
  </si>
  <si>
    <t>59218001</t>
  </si>
  <si>
    <t>krajník betonový silniční 500x250x80mm</t>
  </si>
  <si>
    <t>1437943459</t>
  </si>
  <si>
    <t>118*1,02</t>
  </si>
  <si>
    <t>916991121</t>
  </si>
  <si>
    <t>Lože pod obrubníky, krajníky nebo obruby z dlažebních kostek z betonu prostého</t>
  </si>
  <si>
    <t>754783848</t>
  </si>
  <si>
    <t>Lože pod obrubníky, krajníky nebo obruby z dlažebních kostek z betonu prostého</t>
  </si>
  <si>
    <t>https://podminky.urs.cz/item/CS_URS_2023_02/916991121</t>
  </si>
  <si>
    <t>146*0,65*0,1</t>
  </si>
  <si>
    <t>935112211</t>
  </si>
  <si>
    <t>Osazení příkopového žlabu do betonu tl 100 mm z betonových tvárnic š 800 mm</t>
  </si>
  <si>
    <t>1426785597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</si>
  <si>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</si>
  <si>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https://podminky.urs.cz/item/CS_URS_2023_02/935112211</t>
  </si>
  <si>
    <t>59227003</t>
  </si>
  <si>
    <t>žlabovka příkopová betonová s lomenými stěnami 330x590x80mm</t>
  </si>
  <si>
    <t>643756313</t>
  </si>
  <si>
    <t>146*1,02</t>
  </si>
  <si>
    <t>997221551</t>
  </si>
  <si>
    <t>Vodorovná doprava suti ze sypkých materiálů do 1 km</t>
  </si>
  <si>
    <t>235356890</t>
  </si>
  <si>
    <t>Vodorovná doprava suti bez naložení, ale se složením a s hrubým urovnáním ze sypkých materiálů, na vzdálenost do 1 km</t>
  </si>
  <si>
    <t>https://podminky.urs.cz/item/CS_URS_2023_02/997221551</t>
  </si>
  <si>
    <t>997221559</t>
  </si>
  <si>
    <t>Příplatek ZKD 1 km u vodorovné dopravy suti ze sypkých materiálů</t>
  </si>
  <si>
    <t>-1593245068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</si>
  <si>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</si>
  <si>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</si>
  <si>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63,298*26</t>
  </si>
  <si>
    <t>997221615</t>
  </si>
  <si>
    <t>Poplatek za uložení na skládce (skládkovné) stavebního odpadu betonového kód odpadu 17 01 01</t>
  </si>
  <si>
    <t>-878314333</t>
  </si>
  <si>
    <t>Poplatek za uložení stavebního odpadu na skládce (skládkovné) z prostého betonu zatříděného do Katalogu odpadů pod kódem 17 01 01</t>
  </si>
  <si>
    <t>https://podminky.urs.cz/item/CS_URS_2023_02/997221615</t>
  </si>
  <si>
    <t>997221625</t>
  </si>
  <si>
    <t>-669799651</t>
  </si>
  <si>
    <t>https://podminky.urs.cz/item/CS_URS_2023_02/997221625</t>
  </si>
  <si>
    <t>998225111</t>
  </si>
  <si>
    <t>Přesun hmot pro pozemní komunikace s krytem z kamene, monolitickým betonovým nebo živičným</t>
  </si>
  <si>
    <t>1173382612</t>
  </si>
  <si>
    <t>Přesun hmot pro komunikace s krytem z kameniva, monolitickým betonovým nebo živičným dopravní vzdálenost do 200 m jakékoliv délky objektu</t>
  </si>
  <si>
    <t>https://podminky.urs.cz/item/CS_URS_2023_02/998225111</t>
  </si>
  <si>
    <t>IO-01b - Sadové úpravy</t>
  </si>
  <si>
    <t xml:space="preserve">      18 - Zemní práce - povrchové úpravy terénu</t>
  </si>
  <si>
    <t>111251101</t>
  </si>
  <si>
    <t>Odstranění křovin a stromů průměru kmene do 100 mm i s kořeny sklonu terénu do 1:5 z celkové plochy do 100 m2 strojně</t>
  </si>
  <si>
    <t>1538811770</t>
  </si>
  <si>
    <t>Odstranění křovin a stromů s odstraněním kořenů strojně průměru kmene do 100 mm v rovině nebo ve svahu sklonu terénu do 1:5, při celkové ploše do 100 m2</t>
  </si>
  <si>
    <t>https://podminky.urs.cz/item/CS_URS_2023_02/111251101</t>
  </si>
  <si>
    <t>162301501</t>
  </si>
  <si>
    <t>Vodorovné přemístění křovin do 5 km D kmene do 100 mm</t>
  </si>
  <si>
    <t>-828982156</t>
  </si>
  <si>
    <t>Vodorovné přemístění smýcených křovin do průměru kmene 100 mm na vzdálenost do 5 000 m</t>
  </si>
  <si>
    <t>https://podminky.urs.cz/item/CS_URS_2023_02/162301501</t>
  </si>
  <si>
    <t>162301981</t>
  </si>
  <si>
    <t>Příplatek k vodorovnému přemístění křovin D kmene do 100 mm ZKD 1 km</t>
  </si>
  <si>
    <t>-351813706</t>
  </si>
  <si>
    <t>Vodorovné přemístění smýcených křovin Příplatek k ceně za každých dalších i započatých 1 000 m</t>
  </si>
  <si>
    <t>https://podminky.urs.cz/item/CS_URS_2023_02/162301981</t>
  </si>
  <si>
    <t>42*5</t>
  </si>
  <si>
    <t>Zemní práce - povrchové úpravy terénu</t>
  </si>
  <si>
    <t>181111111</t>
  </si>
  <si>
    <t>Plošná úprava terénu do 500 m2 zemina skupiny 1 až 4 nerovnosti přes 50 do 100 mm v rovinně a svahu do 1:5</t>
  </si>
  <si>
    <t>-1151256473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</si>
  <si>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</si>
  <si>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https://podminky.urs.cz/item/CS_URS_2023_02/181111111</t>
  </si>
  <si>
    <t>181351103</t>
  </si>
  <si>
    <t>Rozprostření ornice tl vrstvy do 200 mm pl přes 100 do 500 m2 v rovině nebo ve svahu do 1:5 strojně</t>
  </si>
  <si>
    <t>-791139249</t>
  </si>
  <si>
    <t>Rozprostření a urovnání ornice v rovině nebo ve svahu sklonu do 1:5 strojně při souvislé ploše přes 100 do 500 m2, tl. vrstvy do 200 mm</t>
  </si>
  <si>
    <t>https://podminky.urs.cz/item/CS_URS_2023_02/181351103</t>
  </si>
  <si>
    <t>10364101</t>
  </si>
  <si>
    <t>zemina pro terénní úpravy - ornice</t>
  </si>
  <si>
    <t>1077740992</t>
  </si>
  <si>
    <t>195*0,10*1,9</t>
  </si>
  <si>
    <t>181411131</t>
  </si>
  <si>
    <t>Založení parkového trávníku výsevem pl do 1000 m2 v rovině a ve svahu do 1:5</t>
  </si>
  <si>
    <t>-828144667</t>
  </si>
  <si>
    <t>Založení trávníku na půdě předem připravené plochy do 1000 m2 výsevem včetně utažení parkového v rovině nebo na svahu do 1:5</t>
  </si>
  <si>
    <t>https://podminky.urs.cz/item/CS_URS_2023_02/181411131</t>
  </si>
  <si>
    <t>00572450</t>
  </si>
  <si>
    <t>osivo směs travní golfová I</t>
  </si>
  <si>
    <t>kg</t>
  </si>
  <si>
    <t>-369526013</t>
  </si>
  <si>
    <t>195*0,02 'Přepočtené koeficientem množství</t>
  </si>
  <si>
    <t>182303111</t>
  </si>
  <si>
    <t>Doplnění zeminy nebo substrátu na travnatých plochách tl 50 mm rovina v rovinně a svahu do 1:5</t>
  </si>
  <si>
    <t>416956813</t>
  </si>
  <si>
    <t>Doplnění zeminy nebo substrátu na travnatých plochách tloušťky do 50 mm v rovině nebo na svahu do 1:5</t>
  </si>
  <si>
    <t>https://podminky.urs.cz/item/CS_URS_2023_02/182303111</t>
  </si>
  <si>
    <t>10371500</t>
  </si>
  <si>
    <t xml:space="preserve">substrát pro trávníky </t>
  </si>
  <si>
    <t>1787904362</t>
  </si>
  <si>
    <t>substrát pro trávníky VL</t>
  </si>
  <si>
    <t>195*0,05</t>
  </si>
  <si>
    <t>9,75*0,05</t>
  </si>
  <si>
    <t>183403113</t>
  </si>
  <si>
    <t>Obdělání půdy frézováním v rovině a svahu do 1:5</t>
  </si>
  <si>
    <t>-1449531416</t>
  </si>
  <si>
    <t>Obdělání půdy frézováním v rovině nebo na svahu do 1:5</t>
  </si>
  <si>
    <t>https://podminky.urs.cz/item/CS_URS_2023_02/183403113</t>
  </si>
  <si>
    <t>183403153</t>
  </si>
  <si>
    <t>Obdělání půdy hrabáním v rovině a svahu do 1:5</t>
  </si>
  <si>
    <t>-1053527133</t>
  </si>
  <si>
    <t>Obdělání půdy hrabáním v rovině nebo na svahu do 1:5</t>
  </si>
  <si>
    <t>https://podminky.urs.cz/item/CS_URS_2023_02/183403153</t>
  </si>
  <si>
    <t>183403161</t>
  </si>
  <si>
    <t>Obdělání půdy válením v rovině a svahu do 1:5</t>
  </si>
  <si>
    <t>762102442</t>
  </si>
  <si>
    <t>Obdělání půdy válením v rovině nebo na svahu do 1:5</t>
  </si>
  <si>
    <t>https://podminky.urs.cz/item/CS_URS_2023_02/183403161</t>
  </si>
  <si>
    <t>183404111</t>
  </si>
  <si>
    <t>Hubení plevele plošným postřikem ploch do 5 ha</t>
  </si>
  <si>
    <t>ha</t>
  </si>
  <si>
    <t>-1822542600</t>
  </si>
  <si>
    <t xml:space="preserve">Hubení plevele chemickými prostředky  plošným postřikem, na ploše jednotlivě do 5 ha</t>
  </si>
  <si>
    <t>https://podminky.urs.cz/item/CS_URS_2023_02/183404111</t>
  </si>
  <si>
    <t>0,0195*2</t>
  </si>
  <si>
    <t>25234001</t>
  </si>
  <si>
    <t>herbicid totální systémový neselektivní</t>
  </si>
  <si>
    <t>litr</t>
  </si>
  <si>
    <t>-2136577675</t>
  </si>
  <si>
    <t>0,039*30 'Přepočtené koeficientem množství</t>
  </si>
  <si>
    <t>185804312</t>
  </si>
  <si>
    <t>Zalití rostlin vodou plocha přes 20 m2</t>
  </si>
  <si>
    <t>-2057558867</t>
  </si>
  <si>
    <t>Zalití rostlin vodou plochy záhonů jednotlivě přes 20 m2</t>
  </si>
  <si>
    <t>https://podminky.urs.cz/item/CS_URS_2023_02/185804312</t>
  </si>
  <si>
    <t>trávník 5L/1m2</t>
  </si>
  <si>
    <t>195*0,005*3</t>
  </si>
  <si>
    <t>998231311</t>
  </si>
  <si>
    <t>Přesun hmot pro sadovnické a krajinářské úpravy vodorovně do 5000 m</t>
  </si>
  <si>
    <t>254015799</t>
  </si>
  <si>
    <t>Přesun hmot pro sadovnické a krajinářské úpravy dopravní vzdálenost do 200 m</t>
  </si>
  <si>
    <t>https://podminky.urs.cz/item/CS_URS_2023_02/998231311</t>
  </si>
  <si>
    <t>IO-02 - Oprava dešťové kanalizace</t>
  </si>
  <si>
    <t>IO-02 - Dešťová kanalizace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</si>
  <si>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rámci nabídkových cen nutno zohlednit max. možné odstávky technologií viz. průvodní zpráva.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 C1. Situační výkres širších vztahů C2. Koordinační situační výkres D0. Technická zpráva SO-01, IO-01, IO-02 D7. Vzorový příčný řez uložení kanalizačního potrubí D8. Vzorová kanalizační šachta</t>
  </si>
  <si>
    <t>171979458</t>
  </si>
  <si>
    <t>startovací jámy</t>
  </si>
  <si>
    <t>4*4*2,5*0,50*2</t>
  </si>
  <si>
    <t>131351102</t>
  </si>
  <si>
    <t>Hloubení jam nezapažených v hornině třídy těžitelnosti II skupiny 4 objem do 50 m3 strojně</t>
  </si>
  <si>
    <t>1225275466</t>
  </si>
  <si>
    <t>Hloubení nezapažených jam a zářezů strojně s urovnáním dna do předepsaného profilu a spádu v hornině třídy těžitelnosti II skupiny 4 přes 20 do 50 m3</t>
  </si>
  <si>
    <t>https://podminky.urs.cz/item/CS_URS_2023_02/131351102</t>
  </si>
  <si>
    <t>4*4*2,5*0,25*2</t>
  </si>
  <si>
    <t>131451102</t>
  </si>
  <si>
    <t>Hloubení jam nezapažených v hornině třídy těžitelnosti II skupiny 5 objem do 50 m3 strojně</t>
  </si>
  <si>
    <t>227361901</t>
  </si>
  <si>
    <t>Hloubení nezapažených jam a zářezů strojně s urovnáním dna do předepsaného profilu a spádu v hornině třídy těžitelnosti II skupiny 5 přes 20 do 50 m3</t>
  </si>
  <si>
    <t>https://podminky.urs.cz/item/CS_URS_2023_02/131451102</t>
  </si>
  <si>
    <t>132254103</t>
  </si>
  <si>
    <t>Hloubení rýh zapažených š do 800 mm v hornině třídy těžitelnosti I skupiny 3 objem do 100 m3 strojně</t>
  </si>
  <si>
    <t>690721677</t>
  </si>
  <si>
    <t>Hloubení zapažených rýh šířky do 800 mm strojně s urovnáním dna do předepsaného profilu a spádu v hornině třídy těžitelnosti I skupiny 3 přes 50 do 100 m3</t>
  </si>
  <si>
    <t>https://podminky.urs.cz/item/CS_URS_2023_02/132254103</t>
  </si>
  <si>
    <t>hlavní řad</t>
  </si>
  <si>
    <t>(58+14)*0,8*2</t>
  </si>
  <si>
    <t>- startovací jámy a protlak</t>
  </si>
  <si>
    <t>-(3+12+3)*0,8*2</t>
  </si>
  <si>
    <t>přípojka RD</t>
  </si>
  <si>
    <t>(3+3)*0,8*2</t>
  </si>
  <si>
    <t>-96*0,50</t>
  </si>
  <si>
    <t>132354103</t>
  </si>
  <si>
    <t>Hloubení rýh zapažených š do 800 mm v hornině třídy těžitelnosti II skupiny 4 objem do 100 m3 strojně</t>
  </si>
  <si>
    <t>-1193320248</t>
  </si>
  <si>
    <t>Hloubení zapažených rýh šířky do 800 mm strojně s urovnáním dna do předepsaného profilu a spádu v hornině třídy těžitelnosti II skupiny 4 přes 50 do 100 m3</t>
  </si>
  <si>
    <t>https://podminky.urs.cz/item/CS_URS_2023_02/132354103</t>
  </si>
  <si>
    <t>96*0,25</t>
  </si>
  <si>
    <t>132454103</t>
  </si>
  <si>
    <t>Hloubení rýh zapažených š do 800 mm v hornině třídy těžitelnosti II skupiny 5 objem do 100 m3 strojně</t>
  </si>
  <si>
    <t>-1928345671</t>
  </si>
  <si>
    <t>Hloubení zapažených rýh šířky do 800 mm strojně s urovnáním dna do předepsaného profilu a spádu v hornině třídy těžitelnosti II skupiny 5 přes 50 do 100 m3</t>
  </si>
  <si>
    <t>https://podminky.urs.cz/item/CS_URS_2023_02/132454103</t>
  </si>
  <si>
    <t>141721223</t>
  </si>
  <si>
    <t>Řízený zemní protlak délky do 50 m hl do 6 m se zatažením potrubí průměru vrtu přes 450 do 500 mm v hornině třídy těžitelnosti I a II skupiny 1 až 4</t>
  </si>
  <si>
    <t>1572838704</t>
  </si>
  <si>
    <t>Řízený zemní protlak délky protlaku do 50 m v hornině třídy těžitelnosti I a II, skupiny 1 až 4 včetně zatažení trub v hloubce do 6 m průměru vrtu přes 450 do 500 mm</t>
  </si>
  <si>
    <t>https://podminky.urs.cz/item/CS_URS_2023_02/141721223</t>
  </si>
  <si>
    <t>55283936A</t>
  </si>
  <si>
    <t>trubka ocelová 508x10mm dl.12,0m</t>
  </si>
  <si>
    <t>922101175</t>
  </si>
  <si>
    <t>trubka ocelová bezešvá přesná jakost 11 353 50x10,0mm</t>
  </si>
  <si>
    <t>151101101</t>
  </si>
  <si>
    <t>Zřízení příložného pažení a rozepření stěn rýh hl do 2 m</t>
  </si>
  <si>
    <t>817471136</t>
  </si>
  <si>
    <t>Zřízení pažení a rozepření stěn rýh pro podzemní vedení příložné pro jakoukoliv mezerovitost, hloubky do 2 m</t>
  </si>
  <si>
    <t>https://podminky.urs.cz/item/CS_URS_2023_02/151101101</t>
  </si>
  <si>
    <t>(58+14)*2*2</t>
  </si>
  <si>
    <t>-(3+12+3)*2*2</t>
  </si>
  <si>
    <t>151101111</t>
  </si>
  <si>
    <t>Odstranění příložného pažení a rozepření stěn rýh hl do 2 m</t>
  </si>
  <si>
    <t>-959876079</t>
  </si>
  <si>
    <t>Odstranění pažení a rozepření stěn rýh pro podzemní vedení s uložením materiálu na vzdálenost do 3 m od kraje výkopu příložné, hloubky do 2 m</t>
  </si>
  <si>
    <t>https://podminky.urs.cz/item/CS_URS_2023_02/151101111</t>
  </si>
  <si>
    <t>1603140916</t>
  </si>
  <si>
    <t>25,68</t>
  </si>
  <si>
    <t>5,28</t>
  </si>
  <si>
    <t>-30,96*0,50</t>
  </si>
  <si>
    <t>-761556070</t>
  </si>
  <si>
    <t>15,48*17</t>
  </si>
  <si>
    <t>162751137</t>
  </si>
  <si>
    <t>Vodorovné přemístění přes 9 000 do 10000 m výkopku/sypaniny z horniny třídy těžitelnosti II skupiny 4 a 5</t>
  </si>
  <si>
    <t>-627315093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</si>
  <si>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</si>
  <si>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https://podminky.urs.cz/item/CS_URS_2023_02/162751137</t>
  </si>
  <si>
    <t>162751139</t>
  </si>
  <si>
    <t>Příplatek k vodorovnému přemístění výkopku/sypaniny z horniny třídy těžitelnosti II skupiny 4 a 5 ZKD 1000 m přes 10000 m</t>
  </si>
  <si>
    <t>-535204851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</si>
  <si>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</si>
  <si>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https://podminky.urs.cz/item/CS_URS_2023_02/162751139</t>
  </si>
  <si>
    <t>1700178189</t>
  </si>
  <si>
    <t>15,48*2*2,1</t>
  </si>
  <si>
    <t>1515597384</t>
  </si>
  <si>
    <t>40+20+20</t>
  </si>
  <si>
    <t>rýhy</t>
  </si>
  <si>
    <t>48+24+24</t>
  </si>
  <si>
    <t>-25,68</t>
  </si>
  <si>
    <t>-5,28</t>
  </si>
  <si>
    <t>175151101</t>
  </si>
  <si>
    <t>Obsypání potrubí strojně sypaninou bez prohození, uloženou do 3 m</t>
  </si>
  <si>
    <t>620664823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</si>
  <si>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</si>
  <si>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</si>
  <si>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(58+14)*0,8*0,5</t>
  </si>
  <si>
    <t>6*0,8*0,35</t>
  </si>
  <si>
    <t>- protlak</t>
  </si>
  <si>
    <t>-12*0,8*0,5</t>
  </si>
  <si>
    <t>58337308</t>
  </si>
  <si>
    <t>štěrkopísek frakce 0/2</t>
  </si>
  <si>
    <t>-179297406</t>
  </si>
  <si>
    <t>25,68*2</t>
  </si>
  <si>
    <t>181951114</t>
  </si>
  <si>
    <t>Úprava pláně v hornině třídy těžitelnosti II skupiny 4 a 5 se zhutněním strojně</t>
  </si>
  <si>
    <t>-926456644</t>
  </si>
  <si>
    <t>Úprava pláně vyrovnáním výškových rozdílů strojně v hornině třídy těžitelnosti II, skupiny 4 a 5 se zhutněním</t>
  </si>
  <si>
    <t>https://podminky.urs.cz/item/CS_URS_2023_02/181951114</t>
  </si>
  <si>
    <t>(58+14)*0,8</t>
  </si>
  <si>
    <t>-(3+12+3)*0,8</t>
  </si>
  <si>
    <t>(3+3)*0,8</t>
  </si>
  <si>
    <t>1890001</t>
  </si>
  <si>
    <t>Provedení kopané sondy ručně u nového protlaku</t>
  </si>
  <si>
    <t>-1603340158</t>
  </si>
  <si>
    <t>359901211</t>
  </si>
  <si>
    <t>Monitoring stoky jakékoli výšky na nové kanalizaci</t>
  </si>
  <si>
    <t>52330539</t>
  </si>
  <si>
    <t>Monitoring stok (kamerový systém) jakékoli výšky nová kanalizace</t>
  </si>
  <si>
    <t>https://podminky.urs.cz/item/CS_URS_2023_02/359901211</t>
  </si>
  <si>
    <t>451572111</t>
  </si>
  <si>
    <t>Lože pod potrubí otevřený výkop z kameniva drobného těženého</t>
  </si>
  <si>
    <t>-781875463</t>
  </si>
  <si>
    <t>Lože pod potrubí, stoky a drobné objekty v otevřeném výkopu z kameniva drobného těženého 0 až 4 mm</t>
  </si>
  <si>
    <t>https://podminky.urs.cz/item/CS_URS_2023_02/451572111</t>
  </si>
  <si>
    <t>(58+14)*0,8*0,1</t>
  </si>
  <si>
    <t>6*0,8*0,1</t>
  </si>
  <si>
    <t>-12*0,8*0,1</t>
  </si>
  <si>
    <t>395204561</t>
  </si>
  <si>
    <t>871315211</t>
  </si>
  <si>
    <t>Kanalizační potrubí z tvrdého PVC jednovrstvé tuhost třídy SN4 DN 160</t>
  </si>
  <si>
    <t>-669802230</t>
  </si>
  <si>
    <t>Kanalizační potrubí z tvrdého PVC v otevřeném výkopu ve sklonu do 20 %, hladkého plnostěnného jednovrstvého, tuhost třídy SN 4 DN 160</t>
  </si>
  <si>
    <t>https://podminky.urs.cz/item/CS_URS_2023_02/871315211</t>
  </si>
  <si>
    <t>napojení RD</t>
  </si>
  <si>
    <t>3*2</t>
  </si>
  <si>
    <t>871375221</t>
  </si>
  <si>
    <t xml:space="preserve">Kanalizační potrubí z tvrdého PVC jednovrstvé tuhost třídy SN8 DN 315  ve sklonu do 20 %</t>
  </si>
  <si>
    <t>278705440</t>
  </si>
  <si>
    <t>Kanalizační potrubí z tvrdého PVC v otevřeném výkopu ve sklonu do 20 %, hladkého plnostěnného jednovrstvého, tuhost třídy SN 8 DN 315</t>
  </si>
  <si>
    <t>https://podminky.urs.cz/item/CS_URS_2023_02/871375221</t>
  </si>
  <si>
    <t>58+14</t>
  </si>
  <si>
    <t>877310330</t>
  </si>
  <si>
    <t>Montáž spojek na kanalizačním potrubí z PP nebo tvrdého PVC trub hladkých plnostěnných DN 150</t>
  </si>
  <si>
    <t>484592909</t>
  </si>
  <si>
    <t>Montáž tvarovek na kanalizačním plastovém potrubí z polypropylenu PP nebo tvrdého PVC hladkého plnostěnného spojek nebo redukcí DN 150</t>
  </si>
  <si>
    <t>https://podminky.urs.cz/item/CS_URS_2023_02/877310330</t>
  </si>
  <si>
    <t>28611568</t>
  </si>
  <si>
    <t>objímka převlečná kanalizace plastové KG DN 150</t>
  </si>
  <si>
    <t>-1688224095</t>
  </si>
  <si>
    <t>877370330</t>
  </si>
  <si>
    <t>Montáž spojek na kanalizačním potrubí z PP nebo tvrdého PVC trub hladkých plnostěnných DN 300</t>
  </si>
  <si>
    <t>1529618491</t>
  </si>
  <si>
    <t>Montáž tvarovek na kanalizačním plastovém potrubí z polypropylenu PP nebo tvrdého PVC hladkého plnostěnného spojek nebo redukcí DN 300</t>
  </si>
  <si>
    <t>https://podminky.urs.cz/item/CS_URS_2023_02/877370330</t>
  </si>
  <si>
    <t>28611574</t>
  </si>
  <si>
    <t>objímka převlečná kanalizace plastové KG DN 300</t>
  </si>
  <si>
    <t>-1747881480</t>
  </si>
  <si>
    <t>879230191</t>
  </si>
  <si>
    <t>Příplatek za práce sklon přes 20 % při montáži jakéhokoli kanalizačního potrubí DN 40 až 550</t>
  </si>
  <si>
    <t>180037534</t>
  </si>
  <si>
    <t>Příplatek k ceně kanalizačního potrubí za montáž v otevřeném výkopu ve sklonu přes 20 % DN od 40 do 550</t>
  </si>
  <si>
    <t>https://podminky.urs.cz/item/CS_URS_2023_02/879230191</t>
  </si>
  <si>
    <t>877370310</t>
  </si>
  <si>
    <t>Montáž kolen na kanalizačním potrubí z PP nebo tvrdého PVC trub hladkých plnostěnných DN 300</t>
  </si>
  <si>
    <t>-1560283658</t>
  </si>
  <si>
    <t>Montáž tvarovek na kanalizačním plastovém potrubí z polypropylenu PP nebo tvrdého PVC hladkého plnostěnného kolen, víček nebo hrdlových uzávěrů DN 300</t>
  </si>
  <si>
    <t>https://podminky.urs.cz/item/CS_URS_2023_02/877370310</t>
  </si>
  <si>
    <t>28611375</t>
  </si>
  <si>
    <t>koleno kanalizační PVC KG 300x45°</t>
  </si>
  <si>
    <t>172645233</t>
  </si>
  <si>
    <t>894411121</t>
  </si>
  <si>
    <t>Zřízení šachet kanalizačních z betonových dílců na potrubí DN nad 200 do 300 dno beton tř. C 25/30 výšky vstupu do 1,50 m</t>
  </si>
  <si>
    <t>140878867</t>
  </si>
  <si>
    <t>Zřízení šachet kanalizačních z betonových dílců výšky vstupu do 1,50 m s obložením dna betonem tř. C 25/30, na potrubí DN přes 200 do 300</t>
  </si>
  <si>
    <t>https://podminky.urs.cz/item/CS_URS_2023_02/894411121</t>
  </si>
  <si>
    <t>894138001</t>
  </si>
  <si>
    <t xml:space="preserve">Příplatek ZKD 0,60 m výšky vstupu </t>
  </si>
  <si>
    <t>1024195810</t>
  </si>
  <si>
    <t>Šachty kanalizační zděné Příplatek k cenám šachet za každých dalších 0,60 m výšky</t>
  </si>
  <si>
    <t>https://podminky.urs.cz/item/CS_URS_2023_02/894138001</t>
  </si>
  <si>
    <t>59224029</t>
  </si>
  <si>
    <t xml:space="preserve">dno betonové šachtové DN 300 betonový žlab i nástupnice   100 x 78,5 x 15 cm</t>
  </si>
  <si>
    <t>845599717</t>
  </si>
  <si>
    <t>59224066</t>
  </si>
  <si>
    <t>skruž betonová DN 1000x250 PS, 100x25x12 cm</t>
  </si>
  <si>
    <t>1329286765</t>
  </si>
  <si>
    <t>59224056</t>
  </si>
  <si>
    <t>kónus pro kanalizační šachty s kapsovým stupadlem 100/62,5 x 67 x 12 cm</t>
  </si>
  <si>
    <t>-413873815</t>
  </si>
  <si>
    <t>59224189</t>
  </si>
  <si>
    <t>prstenec šachtový vyrovnávací betonový 625x120x60-100mm</t>
  </si>
  <si>
    <t>198686365</t>
  </si>
  <si>
    <t>59224348</t>
  </si>
  <si>
    <t>těsnění elastomerové pro spojení šachetních dílů DN 1000</t>
  </si>
  <si>
    <t>1550814083</t>
  </si>
  <si>
    <t>899104112</t>
  </si>
  <si>
    <t>Osazení poklopů litinových nebo ocelových včetně rámů pro třídu zatížení D400, E600</t>
  </si>
  <si>
    <t>-457767467</t>
  </si>
  <si>
    <t>Osazení poklopů litinových a ocelových včetně rámů pro třídu zatížení D400, E600</t>
  </si>
  <si>
    <t>https://podminky.urs.cz/item/CS_URS_2023_02/899104112</t>
  </si>
  <si>
    <t>41</t>
  </si>
  <si>
    <t>55241014</t>
  </si>
  <si>
    <t>poklop šachtový třída D400, kruhový rám 785, vstup 600mm, bez ventilace</t>
  </si>
  <si>
    <t>-918866829</t>
  </si>
  <si>
    <t>42</t>
  </si>
  <si>
    <t>899721112</t>
  </si>
  <si>
    <t>Signalizační vodič DN nad 150 mm na potrubí</t>
  </si>
  <si>
    <t>849594476</t>
  </si>
  <si>
    <t>Signalizační vodič na potrubí DN nad 150 mm</t>
  </si>
  <si>
    <t>https://podminky.urs.cz/item/CS_URS_2023_02/899721112</t>
  </si>
  <si>
    <t>43</t>
  </si>
  <si>
    <t>892381111</t>
  </si>
  <si>
    <t>Tlaková zkouška potrubí DN 250, DN 300 nebo 350 včetně těsnících vaků</t>
  </si>
  <si>
    <t>1062354814</t>
  </si>
  <si>
    <t>Tlakové zkoušky na potrubí DN 250, 300 nebo 350</t>
  </si>
  <si>
    <t>https://podminky.urs.cz/item/CS_URS_2023_02/892381111</t>
  </si>
  <si>
    <t>44</t>
  </si>
  <si>
    <t>899722112</t>
  </si>
  <si>
    <t>Krytí potrubí z plastů výstražnou fólií z PVC 25 cm</t>
  </si>
  <si>
    <t>-1743510221</t>
  </si>
  <si>
    <t>Krytí potrubí z plastů výstražnou fólií z PVC šířky 25 cm</t>
  </si>
  <si>
    <t>https://podminky.urs.cz/item/CS_URS_2023_02/899722112</t>
  </si>
  <si>
    <t>45</t>
  </si>
  <si>
    <t>89999001</t>
  </si>
  <si>
    <t>Napojení kanalizace u výtoku na stávající kanalizaci</t>
  </si>
  <si>
    <t>1479686519</t>
  </si>
  <si>
    <t>46</t>
  </si>
  <si>
    <t>-1047203164</t>
  </si>
  <si>
    <t>47</t>
  </si>
  <si>
    <t>1701316961</t>
  </si>
  <si>
    <t>25.92*26</t>
  </si>
  <si>
    <t>48</t>
  </si>
  <si>
    <t>-1940003460</t>
  </si>
  <si>
    <t>49</t>
  </si>
  <si>
    <t>998276101</t>
  </si>
  <si>
    <t>Přesun hmot pro trubní vedení z trub z plastických hmot otevřený výkop</t>
  </si>
  <si>
    <t>1292346567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</si>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</sst>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3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0" fillId="3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111323" TargetMode="External" /><Relationship Id="rId2" Type="http://schemas.openxmlformats.org/officeDocument/2006/relationships/hyperlink" Target="https://podminky.urs.cz/item/CS_URS_2023_02/129001101" TargetMode="External" /><Relationship Id="rId3" Type="http://schemas.openxmlformats.org/officeDocument/2006/relationships/hyperlink" Target="https://podminky.urs.cz/item/CS_URS_2023_02/132251102" TargetMode="External" /><Relationship Id="rId4" Type="http://schemas.openxmlformats.org/officeDocument/2006/relationships/hyperlink" Target="https://podminky.urs.cz/item/CS_URS_2023_02/162751117" TargetMode="External" /><Relationship Id="rId5" Type="http://schemas.openxmlformats.org/officeDocument/2006/relationships/hyperlink" Target="https://podminky.urs.cz/item/CS_URS_2023_02/162751119" TargetMode="External" /><Relationship Id="rId6" Type="http://schemas.openxmlformats.org/officeDocument/2006/relationships/hyperlink" Target="https://podminky.urs.cz/item/CS_URS_2023_02/171201231" TargetMode="External" /><Relationship Id="rId7" Type="http://schemas.openxmlformats.org/officeDocument/2006/relationships/hyperlink" Target="https://podminky.urs.cz/item/CS_URS_2023_02/181912112" TargetMode="External" /><Relationship Id="rId8" Type="http://schemas.openxmlformats.org/officeDocument/2006/relationships/hyperlink" Target="https://podminky.urs.cz/item/CS_URS_2023_02/274313611" TargetMode="External" /><Relationship Id="rId9" Type="http://schemas.openxmlformats.org/officeDocument/2006/relationships/hyperlink" Target="https://podminky.urs.cz/item/CS_URS_2023_02/274351121" TargetMode="External" /><Relationship Id="rId10" Type="http://schemas.openxmlformats.org/officeDocument/2006/relationships/hyperlink" Target="https://podminky.urs.cz/item/CS_URS_2023_02/274351122" TargetMode="External" /><Relationship Id="rId11" Type="http://schemas.openxmlformats.org/officeDocument/2006/relationships/hyperlink" Target="https://podminky.urs.cz/item/CS_URS_2023_02/274353141" TargetMode="External" /><Relationship Id="rId12" Type="http://schemas.openxmlformats.org/officeDocument/2006/relationships/hyperlink" Target="https://podminky.urs.cz/item/CS_URS_2023_02/274361821" TargetMode="External" /><Relationship Id="rId13" Type="http://schemas.openxmlformats.org/officeDocument/2006/relationships/hyperlink" Target="https://podminky.urs.cz/item/CS_URS_2023_02/311113154" TargetMode="External" /><Relationship Id="rId14" Type="http://schemas.openxmlformats.org/officeDocument/2006/relationships/hyperlink" Target="https://podminky.urs.cz/item/CS_URS_2023_02/311361821" TargetMode="External" /><Relationship Id="rId15" Type="http://schemas.openxmlformats.org/officeDocument/2006/relationships/hyperlink" Target="https://podminky.urs.cz/item/CS_URS_2023_02/338171113" TargetMode="External" /><Relationship Id="rId16" Type="http://schemas.openxmlformats.org/officeDocument/2006/relationships/hyperlink" Target="https://podminky.urs.cz/item/CS_URS_2023_02/348401120" TargetMode="External" /><Relationship Id="rId17" Type="http://schemas.openxmlformats.org/officeDocument/2006/relationships/hyperlink" Target="https://podminky.urs.cz/item/CS_URS_2023_02/338171123" TargetMode="External" /><Relationship Id="rId18" Type="http://schemas.openxmlformats.org/officeDocument/2006/relationships/hyperlink" Target="https://podminky.urs.cz/item/CS_URS_2023_02/348401130" TargetMode="External" /><Relationship Id="rId19" Type="http://schemas.openxmlformats.org/officeDocument/2006/relationships/hyperlink" Target="https://podminky.urs.cz/item/CS_URS_2023_02/631311135" TargetMode="External" /><Relationship Id="rId20" Type="http://schemas.openxmlformats.org/officeDocument/2006/relationships/hyperlink" Target="https://podminky.urs.cz/item/CS_URS_2023_02/631351101" TargetMode="External" /><Relationship Id="rId21" Type="http://schemas.openxmlformats.org/officeDocument/2006/relationships/hyperlink" Target="https://podminky.urs.cz/item/CS_URS_2023_02/631351102" TargetMode="External" /><Relationship Id="rId22" Type="http://schemas.openxmlformats.org/officeDocument/2006/relationships/hyperlink" Target="https://podminky.urs.cz/item/CS_URS_2023_02/631362021" TargetMode="External" /><Relationship Id="rId23" Type="http://schemas.openxmlformats.org/officeDocument/2006/relationships/hyperlink" Target="https://podminky.urs.cz/item/CS_URS_2023_02/966052121" TargetMode="External" /><Relationship Id="rId24" Type="http://schemas.openxmlformats.org/officeDocument/2006/relationships/hyperlink" Target="https://podminky.urs.cz/item/CS_URS_2023_02/966071711" TargetMode="External" /><Relationship Id="rId25" Type="http://schemas.openxmlformats.org/officeDocument/2006/relationships/hyperlink" Target="https://podminky.urs.cz/item/CS_URS_2023_02/966071821" TargetMode="External" /><Relationship Id="rId26" Type="http://schemas.openxmlformats.org/officeDocument/2006/relationships/hyperlink" Target="https://podminky.urs.cz/item/CS_URS_2023_02/997013501" TargetMode="External" /><Relationship Id="rId27" Type="http://schemas.openxmlformats.org/officeDocument/2006/relationships/hyperlink" Target="https://podminky.urs.cz/item/CS_URS_2023_02/997013509" TargetMode="External" /><Relationship Id="rId28" Type="http://schemas.openxmlformats.org/officeDocument/2006/relationships/hyperlink" Target="https://podminky.urs.cz/item/CS_URS_2023_02/997013602" TargetMode="External" /><Relationship Id="rId29" Type="http://schemas.openxmlformats.org/officeDocument/2006/relationships/hyperlink" Target="https://podminky.urs.cz/item/CS_URS_2023_02/998232110" TargetMode="External" /><Relationship Id="rId30" Type="http://schemas.openxmlformats.org/officeDocument/2006/relationships/hyperlink" Target="https://podminky.urs.cz/item/CS_URS_2023_02/764214607" TargetMode="External" /><Relationship Id="rId31" Type="http://schemas.openxmlformats.org/officeDocument/2006/relationships/hyperlink" Target="https://podminky.urs.cz/item/CS_URS_2023_02/764315421" TargetMode="External" /><Relationship Id="rId32" Type="http://schemas.openxmlformats.org/officeDocument/2006/relationships/hyperlink" Target="https://podminky.urs.cz/item/CS_URS_2023_02/998764101" TargetMode="External" /><Relationship Id="rId3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42" TargetMode="External" /><Relationship Id="rId2" Type="http://schemas.openxmlformats.org/officeDocument/2006/relationships/hyperlink" Target="https://podminky.urs.cz/item/CS_URS_2023_02/113107171" TargetMode="External" /><Relationship Id="rId3" Type="http://schemas.openxmlformats.org/officeDocument/2006/relationships/hyperlink" Target="https://podminky.urs.cz/item/CS_URS_2023_02/122251102" TargetMode="External" /><Relationship Id="rId4" Type="http://schemas.openxmlformats.org/officeDocument/2006/relationships/hyperlink" Target="https://podminky.urs.cz/item/CS_URS_2023_02/129001101" TargetMode="External" /><Relationship Id="rId5" Type="http://schemas.openxmlformats.org/officeDocument/2006/relationships/hyperlink" Target="https://podminky.urs.cz/item/CS_URS_2023_02/131251102" TargetMode="External" /><Relationship Id="rId6" Type="http://schemas.openxmlformats.org/officeDocument/2006/relationships/hyperlink" Target="https://podminky.urs.cz/item/CS_URS_2023_02/132251101" TargetMode="External" /><Relationship Id="rId7" Type="http://schemas.openxmlformats.org/officeDocument/2006/relationships/hyperlink" Target="https://podminky.urs.cz/item/CS_URS_2023_02/132251102" TargetMode="External" /><Relationship Id="rId8" Type="http://schemas.openxmlformats.org/officeDocument/2006/relationships/hyperlink" Target="https://podminky.urs.cz/item/CS_URS_2023_02/162751117" TargetMode="External" /><Relationship Id="rId9" Type="http://schemas.openxmlformats.org/officeDocument/2006/relationships/hyperlink" Target="https://podminky.urs.cz/item/CS_URS_2023_02/162751119" TargetMode="External" /><Relationship Id="rId10" Type="http://schemas.openxmlformats.org/officeDocument/2006/relationships/hyperlink" Target="https://podminky.urs.cz/item/CS_URS_2023_02/171201231" TargetMode="External" /><Relationship Id="rId11" Type="http://schemas.openxmlformats.org/officeDocument/2006/relationships/hyperlink" Target="https://podminky.urs.cz/item/CS_URS_2023_02/174151101" TargetMode="External" /><Relationship Id="rId12" Type="http://schemas.openxmlformats.org/officeDocument/2006/relationships/hyperlink" Target="https://podminky.urs.cz/item/CS_URS_2023_02/175151201" TargetMode="External" /><Relationship Id="rId13" Type="http://schemas.openxmlformats.org/officeDocument/2006/relationships/hyperlink" Target="https://podminky.urs.cz/item/CS_URS_2023_02/181912112" TargetMode="External" /><Relationship Id="rId14" Type="http://schemas.openxmlformats.org/officeDocument/2006/relationships/hyperlink" Target="https://podminky.urs.cz/item/CS_URS_2023_02/182151111" TargetMode="External" /><Relationship Id="rId15" Type="http://schemas.openxmlformats.org/officeDocument/2006/relationships/hyperlink" Target="https://podminky.urs.cz/item/CS_URS_2023_02/171151101" TargetMode="External" /><Relationship Id="rId16" Type="http://schemas.openxmlformats.org/officeDocument/2006/relationships/hyperlink" Target="https://podminky.urs.cz/item/CS_URS_2023_02/451541111" TargetMode="External" /><Relationship Id="rId17" Type="http://schemas.openxmlformats.org/officeDocument/2006/relationships/hyperlink" Target="https://podminky.urs.cz/item/CS_URS_2023_02/564730001" TargetMode="External" /><Relationship Id="rId18" Type="http://schemas.openxmlformats.org/officeDocument/2006/relationships/hyperlink" Target="https://podminky.urs.cz/item/CS_URS_2023_02/566901134" TargetMode="External" /><Relationship Id="rId19" Type="http://schemas.openxmlformats.org/officeDocument/2006/relationships/hyperlink" Target="https://podminky.urs.cz/item/CS_URS_2023_02/573211107" TargetMode="External" /><Relationship Id="rId20" Type="http://schemas.openxmlformats.org/officeDocument/2006/relationships/hyperlink" Target="https://podminky.urs.cz/item/CS_URS_2023_02/566901161" TargetMode="External" /><Relationship Id="rId21" Type="http://schemas.openxmlformats.org/officeDocument/2006/relationships/hyperlink" Target="https://podminky.urs.cz/item/CS_URS_2023_02/572340112" TargetMode="External" /><Relationship Id="rId22" Type="http://schemas.openxmlformats.org/officeDocument/2006/relationships/hyperlink" Target="https://podminky.urs.cz/item/CS_URS_2023_02/820391811" TargetMode="External" /><Relationship Id="rId23" Type="http://schemas.openxmlformats.org/officeDocument/2006/relationships/hyperlink" Target="https://podminky.urs.cz/item/CS_URS_2023_02/890311851" TargetMode="External" /><Relationship Id="rId24" Type="http://schemas.openxmlformats.org/officeDocument/2006/relationships/hyperlink" Target="https://podminky.urs.cz/item/CS_URS_2023_02/895941104" TargetMode="External" /><Relationship Id="rId25" Type="http://schemas.openxmlformats.org/officeDocument/2006/relationships/hyperlink" Target="https://podminky.urs.cz/item/CS_URS_2023_02/915491211" TargetMode="External" /><Relationship Id="rId26" Type="http://schemas.openxmlformats.org/officeDocument/2006/relationships/hyperlink" Target="https://podminky.urs.cz/item/CS_URS_2023_02/916991121" TargetMode="External" /><Relationship Id="rId27" Type="http://schemas.openxmlformats.org/officeDocument/2006/relationships/hyperlink" Target="https://podminky.urs.cz/item/CS_URS_2023_02/935112211" TargetMode="External" /><Relationship Id="rId28" Type="http://schemas.openxmlformats.org/officeDocument/2006/relationships/hyperlink" Target="https://podminky.urs.cz/item/CS_URS_2023_02/997221551" TargetMode="External" /><Relationship Id="rId29" Type="http://schemas.openxmlformats.org/officeDocument/2006/relationships/hyperlink" Target="https://podminky.urs.cz/item/CS_URS_2023_02/997221559" TargetMode="External" /><Relationship Id="rId30" Type="http://schemas.openxmlformats.org/officeDocument/2006/relationships/hyperlink" Target="https://podminky.urs.cz/item/CS_URS_2023_02/997221615" TargetMode="External" /><Relationship Id="rId31" Type="http://schemas.openxmlformats.org/officeDocument/2006/relationships/hyperlink" Target="https://podminky.urs.cz/item/CS_URS_2023_02/997221625" TargetMode="External" /><Relationship Id="rId32" Type="http://schemas.openxmlformats.org/officeDocument/2006/relationships/hyperlink" Target="https://podminky.urs.cz/item/CS_URS_2023_02/998225111" TargetMode="External" /><Relationship Id="rId3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1" TargetMode="External" /><Relationship Id="rId2" Type="http://schemas.openxmlformats.org/officeDocument/2006/relationships/hyperlink" Target="https://podminky.urs.cz/item/CS_URS_2023_02/162301501" TargetMode="External" /><Relationship Id="rId3" Type="http://schemas.openxmlformats.org/officeDocument/2006/relationships/hyperlink" Target="https://podminky.urs.cz/item/CS_URS_2023_02/162301981" TargetMode="External" /><Relationship Id="rId4" Type="http://schemas.openxmlformats.org/officeDocument/2006/relationships/hyperlink" Target="https://podminky.urs.cz/item/CS_URS_2023_02/181111111" TargetMode="External" /><Relationship Id="rId5" Type="http://schemas.openxmlformats.org/officeDocument/2006/relationships/hyperlink" Target="https://podminky.urs.cz/item/CS_URS_2023_02/181351103" TargetMode="External" /><Relationship Id="rId6" Type="http://schemas.openxmlformats.org/officeDocument/2006/relationships/hyperlink" Target="https://podminky.urs.cz/item/CS_URS_2023_02/181411131" TargetMode="External" /><Relationship Id="rId7" Type="http://schemas.openxmlformats.org/officeDocument/2006/relationships/hyperlink" Target="https://podminky.urs.cz/item/CS_URS_2023_02/182303111" TargetMode="External" /><Relationship Id="rId8" Type="http://schemas.openxmlformats.org/officeDocument/2006/relationships/hyperlink" Target="https://podminky.urs.cz/item/CS_URS_2023_02/183403113" TargetMode="External" /><Relationship Id="rId9" Type="http://schemas.openxmlformats.org/officeDocument/2006/relationships/hyperlink" Target="https://podminky.urs.cz/item/CS_URS_2023_02/183403153" TargetMode="External" /><Relationship Id="rId10" Type="http://schemas.openxmlformats.org/officeDocument/2006/relationships/hyperlink" Target="https://podminky.urs.cz/item/CS_URS_2023_02/183403161" TargetMode="External" /><Relationship Id="rId11" Type="http://schemas.openxmlformats.org/officeDocument/2006/relationships/hyperlink" Target="https://podminky.urs.cz/item/CS_URS_2023_02/183404111" TargetMode="External" /><Relationship Id="rId12" Type="http://schemas.openxmlformats.org/officeDocument/2006/relationships/hyperlink" Target="https://podminky.urs.cz/item/CS_URS_2023_02/185804312" TargetMode="External" /><Relationship Id="rId13" Type="http://schemas.openxmlformats.org/officeDocument/2006/relationships/hyperlink" Target="https://podminky.urs.cz/item/CS_URS_2023_02/99823131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251102" TargetMode="External" /><Relationship Id="rId2" Type="http://schemas.openxmlformats.org/officeDocument/2006/relationships/hyperlink" Target="https://podminky.urs.cz/item/CS_URS_2023_02/131351102" TargetMode="External" /><Relationship Id="rId3" Type="http://schemas.openxmlformats.org/officeDocument/2006/relationships/hyperlink" Target="https://podminky.urs.cz/item/CS_URS_2023_02/131451102" TargetMode="External" /><Relationship Id="rId4" Type="http://schemas.openxmlformats.org/officeDocument/2006/relationships/hyperlink" Target="https://podminky.urs.cz/item/CS_URS_2023_02/132254103" TargetMode="External" /><Relationship Id="rId5" Type="http://schemas.openxmlformats.org/officeDocument/2006/relationships/hyperlink" Target="https://podminky.urs.cz/item/CS_URS_2023_02/132354103" TargetMode="External" /><Relationship Id="rId6" Type="http://schemas.openxmlformats.org/officeDocument/2006/relationships/hyperlink" Target="https://podminky.urs.cz/item/CS_URS_2023_02/132454103" TargetMode="External" /><Relationship Id="rId7" Type="http://schemas.openxmlformats.org/officeDocument/2006/relationships/hyperlink" Target="https://podminky.urs.cz/item/CS_URS_2023_02/141721223" TargetMode="External" /><Relationship Id="rId8" Type="http://schemas.openxmlformats.org/officeDocument/2006/relationships/hyperlink" Target="https://podminky.urs.cz/item/CS_URS_2023_02/151101101" TargetMode="External" /><Relationship Id="rId9" Type="http://schemas.openxmlformats.org/officeDocument/2006/relationships/hyperlink" Target="https://podminky.urs.cz/item/CS_URS_2023_02/151101111" TargetMode="External" /><Relationship Id="rId10" Type="http://schemas.openxmlformats.org/officeDocument/2006/relationships/hyperlink" Target="https://podminky.urs.cz/item/CS_URS_2023_02/162751117" TargetMode="External" /><Relationship Id="rId11" Type="http://schemas.openxmlformats.org/officeDocument/2006/relationships/hyperlink" Target="https://podminky.urs.cz/item/CS_URS_2023_02/162751119" TargetMode="External" /><Relationship Id="rId12" Type="http://schemas.openxmlformats.org/officeDocument/2006/relationships/hyperlink" Target="https://podminky.urs.cz/item/CS_URS_2023_02/162751137" TargetMode="External" /><Relationship Id="rId13" Type="http://schemas.openxmlformats.org/officeDocument/2006/relationships/hyperlink" Target="https://podminky.urs.cz/item/CS_URS_2023_02/162751139" TargetMode="External" /><Relationship Id="rId14" Type="http://schemas.openxmlformats.org/officeDocument/2006/relationships/hyperlink" Target="https://podminky.urs.cz/item/CS_URS_2023_02/171201231" TargetMode="External" /><Relationship Id="rId15" Type="http://schemas.openxmlformats.org/officeDocument/2006/relationships/hyperlink" Target="https://podminky.urs.cz/item/CS_URS_2023_02/174151101" TargetMode="External" /><Relationship Id="rId16" Type="http://schemas.openxmlformats.org/officeDocument/2006/relationships/hyperlink" Target="https://podminky.urs.cz/item/CS_URS_2023_02/175151101" TargetMode="External" /><Relationship Id="rId17" Type="http://schemas.openxmlformats.org/officeDocument/2006/relationships/hyperlink" Target="https://podminky.urs.cz/item/CS_URS_2023_02/181951114" TargetMode="External" /><Relationship Id="rId18" Type="http://schemas.openxmlformats.org/officeDocument/2006/relationships/hyperlink" Target="https://podminky.urs.cz/item/CS_URS_2023_02/359901211" TargetMode="External" /><Relationship Id="rId19" Type="http://schemas.openxmlformats.org/officeDocument/2006/relationships/hyperlink" Target="https://podminky.urs.cz/item/CS_URS_2023_02/451572111" TargetMode="External" /><Relationship Id="rId20" Type="http://schemas.openxmlformats.org/officeDocument/2006/relationships/hyperlink" Target="https://podminky.urs.cz/item/CS_URS_2023_02/820391811" TargetMode="External" /><Relationship Id="rId21" Type="http://schemas.openxmlformats.org/officeDocument/2006/relationships/hyperlink" Target="https://podminky.urs.cz/item/CS_URS_2023_02/871315211" TargetMode="External" /><Relationship Id="rId22" Type="http://schemas.openxmlformats.org/officeDocument/2006/relationships/hyperlink" Target="https://podminky.urs.cz/item/CS_URS_2023_02/871375221" TargetMode="External" /><Relationship Id="rId23" Type="http://schemas.openxmlformats.org/officeDocument/2006/relationships/hyperlink" Target="https://podminky.urs.cz/item/CS_URS_2023_02/877310330" TargetMode="External" /><Relationship Id="rId24" Type="http://schemas.openxmlformats.org/officeDocument/2006/relationships/hyperlink" Target="https://podminky.urs.cz/item/CS_URS_2023_02/877370330" TargetMode="External" /><Relationship Id="rId25" Type="http://schemas.openxmlformats.org/officeDocument/2006/relationships/hyperlink" Target="https://podminky.urs.cz/item/CS_URS_2023_02/879230191" TargetMode="External" /><Relationship Id="rId26" Type="http://schemas.openxmlformats.org/officeDocument/2006/relationships/hyperlink" Target="https://podminky.urs.cz/item/CS_URS_2023_02/877370310" TargetMode="External" /><Relationship Id="rId27" Type="http://schemas.openxmlformats.org/officeDocument/2006/relationships/hyperlink" Target="https://podminky.urs.cz/item/CS_URS_2023_02/894411121" TargetMode="External" /><Relationship Id="rId28" Type="http://schemas.openxmlformats.org/officeDocument/2006/relationships/hyperlink" Target="https://podminky.urs.cz/item/CS_URS_2023_02/894138001" TargetMode="External" /><Relationship Id="rId29" Type="http://schemas.openxmlformats.org/officeDocument/2006/relationships/hyperlink" Target="https://podminky.urs.cz/item/CS_URS_2023_02/899104112" TargetMode="External" /><Relationship Id="rId30" Type="http://schemas.openxmlformats.org/officeDocument/2006/relationships/hyperlink" Target="https://podminky.urs.cz/item/CS_URS_2023_02/899721112" TargetMode="External" /><Relationship Id="rId31" Type="http://schemas.openxmlformats.org/officeDocument/2006/relationships/hyperlink" Target="https://podminky.urs.cz/item/CS_URS_2023_02/892381111" TargetMode="External" /><Relationship Id="rId32" Type="http://schemas.openxmlformats.org/officeDocument/2006/relationships/hyperlink" Target="https://podminky.urs.cz/item/CS_URS_2023_02/899722112" TargetMode="External" /><Relationship Id="rId33" Type="http://schemas.openxmlformats.org/officeDocument/2006/relationships/hyperlink" Target="https://podminky.urs.cz/item/CS_URS_2023_02/997221551" TargetMode="External" /><Relationship Id="rId34" Type="http://schemas.openxmlformats.org/officeDocument/2006/relationships/hyperlink" Target="https://podminky.urs.cz/item/CS_URS_2023_02/997221559" TargetMode="External" /><Relationship Id="rId35" Type="http://schemas.openxmlformats.org/officeDocument/2006/relationships/hyperlink" Target="https://podminky.urs.cz/item/CS_URS_2023_02/997221615" TargetMode="External" /><Relationship Id="rId36" Type="http://schemas.openxmlformats.org/officeDocument/2006/relationships/hyperlink" Target="https://podminky.urs.cz/item/CS_URS_2023_02/998276101" TargetMode="External" /><Relationship Id="rId37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31</v>
      </c>
      <c r="AR16" s="22"/>
      <c r="BE16" s="31"/>
      <c r="BS16" s="19" t="s">
        <v>3</v>
      </c>
    </row>
    <row r="17" s="1" customFormat="1" ht="18.48" customHeight="1">
      <c r="B17" s="22"/>
      <c r="E17" s="27" t="s">
        <v>32</v>
      </c>
      <c r="AK17" s="32" t="s">
        <v>27</v>
      </c>
      <c r="AN17" s="27" t="s">
        <v>33</v>
      </c>
      <c r="AR17" s="22"/>
      <c r="BE17" s="31"/>
      <c r="BS17" s="19" t="s">
        <v>34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35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36</v>
      </c>
      <c r="AK20" s="32" t="s">
        <v>27</v>
      </c>
      <c r="AN20" s="27" t="s">
        <v>1</v>
      </c>
      <c r="AR20" s="22"/>
      <c r="BE20" s="31"/>
      <c r="BS20" s="19" t="s">
        <v>34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37</v>
      </c>
      <c r="AR22" s="22"/>
      <c r="BE22" s="31"/>
    </row>
    <row r="23" s="1" customFormat="1" ht="119.25" customHeight="1">
      <c r="B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43</v>
      </c>
      <c r="E29" s="3"/>
      <c r="F29" s="32" t="s">
        <v>44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45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46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47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48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52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53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54</v>
      </c>
      <c r="AI60" s="41"/>
      <c r="AJ60" s="41"/>
      <c r="AK60" s="41"/>
      <c r="AL60" s="41"/>
      <c r="AM60" s="58" t="s">
        <v>55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57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54</v>
      </c>
      <c r="AI75" s="41"/>
      <c r="AJ75" s="41"/>
      <c r="AK75" s="41"/>
      <c r="AL75" s="41"/>
      <c r="AM75" s="58" t="s">
        <v>55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23-010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Úprava systému odvodnění dešťových vod v areálu KSÚSV v Kamenici nad Lipou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Kamenice nad Lipou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8. 11. 2023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Krajská správa a údržba silnic Vysočiny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PROJEKT CENTRUM NOVA s.r.o.</v>
      </c>
      <c r="AN89" s="4"/>
      <c r="AO89" s="4"/>
      <c r="AP89" s="4"/>
      <c r="AQ89" s="38"/>
      <c r="AR89" s="39"/>
      <c r="AS89" s="71" t="s">
        <v>59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35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60</v>
      </c>
      <c r="D92" s="80"/>
      <c r="E92" s="80"/>
      <c r="F92" s="80"/>
      <c r="G92" s="80"/>
      <c r="H92" s="81"/>
      <c r="I92" s="82" t="s">
        <v>61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62</v>
      </c>
      <c r="AH92" s="80"/>
      <c r="AI92" s="80"/>
      <c r="AJ92" s="80"/>
      <c r="AK92" s="80"/>
      <c r="AL92" s="80"/>
      <c r="AM92" s="80"/>
      <c r="AN92" s="82" t="s">
        <v>63</v>
      </c>
      <c r="AO92" s="80"/>
      <c r="AP92" s="84"/>
      <c r="AQ92" s="85" t="s">
        <v>64</v>
      </c>
      <c r="AR92" s="39"/>
      <c r="AS92" s="86" t="s">
        <v>65</v>
      </c>
      <c r="AT92" s="87" t="s">
        <v>66</v>
      </c>
      <c r="AU92" s="87" t="s">
        <v>67</v>
      </c>
      <c r="AV92" s="87" t="s">
        <v>68</v>
      </c>
      <c r="AW92" s="87" t="s">
        <v>69</v>
      </c>
      <c r="AX92" s="87" t="s">
        <v>70</v>
      </c>
      <c r="AY92" s="87" t="s">
        <v>71</v>
      </c>
      <c r="AZ92" s="87" t="s">
        <v>72</v>
      </c>
      <c r="BA92" s="87" t="s">
        <v>73</v>
      </c>
      <c r="BB92" s="87" t="s">
        <v>74</v>
      </c>
      <c r="BC92" s="87" t="s">
        <v>75</v>
      </c>
      <c r="BD92" s="88" t="s">
        <v>76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77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ROUND(AG95+AG97+AG99+AG102,2)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ROUND(AS95+AS97+AS99+AS102,2)</f>
        <v>0</v>
      </c>
      <c r="AT94" s="99">
        <f>ROUND(SUM(AV94:AW94),2)</f>
        <v>0</v>
      </c>
      <c r="AU94" s="100">
        <f>ROUND(AU95+AU97+AU99+AU102,5)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ROUND(AZ95+AZ97+AZ99+AZ102,2)</f>
        <v>0</v>
      </c>
      <c r="BA94" s="99">
        <f>ROUND(BA95+BA97+BA99+BA102,2)</f>
        <v>0</v>
      </c>
      <c r="BB94" s="99">
        <f>ROUND(BB95+BB97+BB99+BB102,2)</f>
        <v>0</v>
      </c>
      <c r="BC94" s="99">
        <f>ROUND(BC95+BC97+BC99+BC102,2)</f>
        <v>0</v>
      </c>
      <c r="BD94" s="101">
        <f>ROUND(BD95+BD97+BD99+BD102,2)</f>
        <v>0</v>
      </c>
      <c r="BE94" s="6"/>
      <c r="BS94" s="102" t="s">
        <v>78</v>
      </c>
      <c r="BT94" s="102" t="s">
        <v>79</v>
      </c>
      <c r="BU94" s="103" t="s">
        <v>80</v>
      </c>
      <c r="BV94" s="102" t="s">
        <v>81</v>
      </c>
      <c r="BW94" s="102" t="s">
        <v>4</v>
      </c>
      <c r="BX94" s="102" t="s">
        <v>82</v>
      </c>
      <c r="CL94" s="102" t="s">
        <v>1</v>
      </c>
    </row>
    <row r="95" s="7" customFormat="1" ht="16.5" customHeight="1">
      <c r="A95" s="7"/>
      <c r="B95" s="104"/>
      <c r="C95" s="105"/>
      <c r="D95" s="106" t="s">
        <v>83</v>
      </c>
      <c r="E95" s="106"/>
      <c r="F95" s="106"/>
      <c r="G95" s="106"/>
      <c r="H95" s="106"/>
      <c r="I95" s="107"/>
      <c r="J95" s="106" t="s">
        <v>84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ROUND(AG96,2)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85</v>
      </c>
      <c r="AR95" s="104"/>
      <c r="AS95" s="111">
        <f>ROUND(AS96,2)</f>
        <v>0</v>
      </c>
      <c r="AT95" s="112">
        <f>ROUND(SUM(AV95:AW95),2)</f>
        <v>0</v>
      </c>
      <c r="AU95" s="113">
        <f>ROUND(AU96,5)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ROUND(AZ96,2)</f>
        <v>0</v>
      </c>
      <c r="BA95" s="112">
        <f>ROUND(BA96,2)</f>
        <v>0</v>
      </c>
      <c r="BB95" s="112">
        <f>ROUND(BB96,2)</f>
        <v>0</v>
      </c>
      <c r="BC95" s="112">
        <f>ROUND(BC96,2)</f>
        <v>0</v>
      </c>
      <c r="BD95" s="114">
        <f>ROUND(BD96,2)</f>
        <v>0</v>
      </c>
      <c r="BE95" s="7"/>
      <c r="BS95" s="115" t="s">
        <v>78</v>
      </c>
      <c r="BT95" s="115" t="s">
        <v>86</v>
      </c>
      <c r="BU95" s="115" t="s">
        <v>80</v>
      </c>
      <c r="BV95" s="115" t="s">
        <v>81</v>
      </c>
      <c r="BW95" s="115" t="s">
        <v>87</v>
      </c>
      <c r="BX95" s="115" t="s">
        <v>4</v>
      </c>
      <c r="CL95" s="115" t="s">
        <v>1</v>
      </c>
      <c r="CM95" s="115" t="s">
        <v>88</v>
      </c>
    </row>
    <row r="96" s="4" customFormat="1" ht="16.5" customHeight="1">
      <c r="A96" s="116" t="s">
        <v>89</v>
      </c>
      <c r="B96" s="64"/>
      <c r="C96" s="10"/>
      <c r="D96" s="10"/>
      <c r="E96" s="117" t="s">
        <v>83</v>
      </c>
      <c r="F96" s="117"/>
      <c r="G96" s="117"/>
      <c r="H96" s="117"/>
      <c r="I96" s="117"/>
      <c r="J96" s="10"/>
      <c r="K96" s="117" t="s">
        <v>84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'VRN - Vedlejší a ostatní ...'!J32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90</v>
      </c>
      <c r="AR96" s="64"/>
      <c r="AS96" s="120">
        <v>0</v>
      </c>
      <c r="AT96" s="121">
        <f>ROUND(SUM(AV96:AW96),2)</f>
        <v>0</v>
      </c>
      <c r="AU96" s="122">
        <f>'VRN - Vedlejší a ostatní ...'!P122</f>
        <v>0</v>
      </c>
      <c r="AV96" s="121">
        <f>'VRN - Vedlejší a ostatní ...'!J35</f>
        <v>0</v>
      </c>
      <c r="AW96" s="121">
        <f>'VRN - Vedlejší a ostatní ...'!J36</f>
        <v>0</v>
      </c>
      <c r="AX96" s="121">
        <f>'VRN - Vedlejší a ostatní ...'!J37</f>
        <v>0</v>
      </c>
      <c r="AY96" s="121">
        <f>'VRN - Vedlejší a ostatní ...'!J38</f>
        <v>0</v>
      </c>
      <c r="AZ96" s="121">
        <f>'VRN - Vedlejší a ostatní ...'!F35</f>
        <v>0</v>
      </c>
      <c r="BA96" s="121">
        <f>'VRN - Vedlejší a ostatní ...'!F36</f>
        <v>0</v>
      </c>
      <c r="BB96" s="121">
        <f>'VRN - Vedlejší a ostatní ...'!F37</f>
        <v>0</v>
      </c>
      <c r="BC96" s="121">
        <f>'VRN - Vedlejší a ostatní ...'!F38</f>
        <v>0</v>
      </c>
      <c r="BD96" s="123">
        <f>'VRN - Vedlejší a ostatní ...'!F39</f>
        <v>0</v>
      </c>
      <c r="BE96" s="4"/>
      <c r="BT96" s="27" t="s">
        <v>88</v>
      </c>
      <c r="BV96" s="27" t="s">
        <v>81</v>
      </c>
      <c r="BW96" s="27" t="s">
        <v>91</v>
      </c>
      <c r="BX96" s="27" t="s">
        <v>87</v>
      </c>
      <c r="CL96" s="27" t="s">
        <v>92</v>
      </c>
    </row>
    <row r="97" s="7" customFormat="1" ht="16.5" customHeight="1">
      <c r="A97" s="7"/>
      <c r="B97" s="104"/>
      <c r="C97" s="105"/>
      <c r="D97" s="106" t="s">
        <v>93</v>
      </c>
      <c r="E97" s="106"/>
      <c r="F97" s="106"/>
      <c r="G97" s="106"/>
      <c r="H97" s="106"/>
      <c r="I97" s="107"/>
      <c r="J97" s="106" t="s">
        <v>94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ROUND(AG98,2)</f>
        <v>0</v>
      </c>
      <c r="AH97" s="107"/>
      <c r="AI97" s="107"/>
      <c r="AJ97" s="107"/>
      <c r="AK97" s="107"/>
      <c r="AL97" s="107"/>
      <c r="AM97" s="107"/>
      <c r="AN97" s="109">
        <f>SUM(AG97,AT97)</f>
        <v>0</v>
      </c>
      <c r="AO97" s="107"/>
      <c r="AP97" s="107"/>
      <c r="AQ97" s="110" t="s">
        <v>85</v>
      </c>
      <c r="AR97" s="104"/>
      <c r="AS97" s="111">
        <f>ROUND(AS98,2)</f>
        <v>0</v>
      </c>
      <c r="AT97" s="112">
        <f>ROUND(SUM(AV97:AW97),2)</f>
        <v>0</v>
      </c>
      <c r="AU97" s="113">
        <f>ROUND(AU98,5)</f>
        <v>0</v>
      </c>
      <c r="AV97" s="112">
        <f>ROUND(AZ97*L29,2)</f>
        <v>0</v>
      </c>
      <c r="AW97" s="112">
        <f>ROUND(BA97*L30,2)</f>
        <v>0</v>
      </c>
      <c r="AX97" s="112">
        <f>ROUND(BB97*L29,2)</f>
        <v>0</v>
      </c>
      <c r="AY97" s="112">
        <f>ROUND(BC97*L30,2)</f>
        <v>0</v>
      </c>
      <c r="AZ97" s="112">
        <f>ROUND(AZ98,2)</f>
        <v>0</v>
      </c>
      <c r="BA97" s="112">
        <f>ROUND(BA98,2)</f>
        <v>0</v>
      </c>
      <c r="BB97" s="112">
        <f>ROUND(BB98,2)</f>
        <v>0</v>
      </c>
      <c r="BC97" s="112">
        <f>ROUND(BC98,2)</f>
        <v>0</v>
      </c>
      <c r="BD97" s="114">
        <f>ROUND(BD98,2)</f>
        <v>0</v>
      </c>
      <c r="BE97" s="7"/>
      <c r="BS97" s="115" t="s">
        <v>78</v>
      </c>
      <c r="BT97" s="115" t="s">
        <v>86</v>
      </c>
      <c r="BU97" s="115" t="s">
        <v>80</v>
      </c>
      <c r="BV97" s="115" t="s">
        <v>81</v>
      </c>
      <c r="BW97" s="115" t="s">
        <v>95</v>
      </c>
      <c r="BX97" s="115" t="s">
        <v>4</v>
      </c>
      <c r="CL97" s="115" t="s">
        <v>1</v>
      </c>
      <c r="CM97" s="115" t="s">
        <v>88</v>
      </c>
    </row>
    <row r="98" s="4" customFormat="1" ht="16.5" customHeight="1">
      <c r="A98" s="116" t="s">
        <v>89</v>
      </c>
      <c r="B98" s="64"/>
      <c r="C98" s="10"/>
      <c r="D98" s="10"/>
      <c r="E98" s="117" t="s">
        <v>96</v>
      </c>
      <c r="F98" s="117"/>
      <c r="G98" s="117"/>
      <c r="H98" s="117"/>
      <c r="I98" s="117"/>
      <c r="J98" s="10"/>
      <c r="K98" s="117" t="s">
        <v>97</v>
      </c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8">
        <f>'01-01 - Stavebně technick...'!J32</f>
        <v>0</v>
      </c>
      <c r="AH98" s="10"/>
      <c r="AI98" s="10"/>
      <c r="AJ98" s="10"/>
      <c r="AK98" s="10"/>
      <c r="AL98" s="10"/>
      <c r="AM98" s="10"/>
      <c r="AN98" s="118">
        <f>SUM(AG98,AT98)</f>
        <v>0</v>
      </c>
      <c r="AO98" s="10"/>
      <c r="AP98" s="10"/>
      <c r="AQ98" s="119" t="s">
        <v>90</v>
      </c>
      <c r="AR98" s="64"/>
      <c r="AS98" s="120">
        <v>0</v>
      </c>
      <c r="AT98" s="121">
        <f>ROUND(SUM(AV98:AW98),2)</f>
        <v>0</v>
      </c>
      <c r="AU98" s="122">
        <f>'01-01 - Stavebně technick...'!P131</f>
        <v>0</v>
      </c>
      <c r="AV98" s="121">
        <f>'01-01 - Stavebně technick...'!J35</f>
        <v>0</v>
      </c>
      <c r="AW98" s="121">
        <f>'01-01 - Stavebně technick...'!J36</f>
        <v>0</v>
      </c>
      <c r="AX98" s="121">
        <f>'01-01 - Stavebně technick...'!J37</f>
        <v>0</v>
      </c>
      <c r="AY98" s="121">
        <f>'01-01 - Stavebně technick...'!J38</f>
        <v>0</v>
      </c>
      <c r="AZ98" s="121">
        <f>'01-01 - Stavebně technick...'!F35</f>
        <v>0</v>
      </c>
      <c r="BA98" s="121">
        <f>'01-01 - Stavebně technick...'!F36</f>
        <v>0</v>
      </c>
      <c r="BB98" s="121">
        <f>'01-01 - Stavebně technick...'!F37</f>
        <v>0</v>
      </c>
      <c r="BC98" s="121">
        <f>'01-01 - Stavebně technick...'!F38</f>
        <v>0</v>
      </c>
      <c r="BD98" s="123">
        <f>'01-01 - Stavebně technick...'!F39</f>
        <v>0</v>
      </c>
      <c r="BE98" s="4"/>
      <c r="BT98" s="27" t="s">
        <v>88</v>
      </c>
      <c r="BV98" s="27" t="s">
        <v>81</v>
      </c>
      <c r="BW98" s="27" t="s">
        <v>98</v>
      </c>
      <c r="BX98" s="27" t="s">
        <v>95</v>
      </c>
      <c r="CL98" s="27" t="s">
        <v>99</v>
      </c>
    </row>
    <row r="99" s="7" customFormat="1" ht="24.75" customHeight="1">
      <c r="A99" s="7"/>
      <c r="B99" s="104"/>
      <c r="C99" s="105"/>
      <c r="D99" s="106" t="s">
        <v>100</v>
      </c>
      <c r="E99" s="106"/>
      <c r="F99" s="106"/>
      <c r="G99" s="106"/>
      <c r="H99" s="106"/>
      <c r="I99" s="107"/>
      <c r="J99" s="106" t="s">
        <v>101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ROUND(SUM(AG100:AG101),2)</f>
        <v>0</v>
      </c>
      <c r="AH99" s="107"/>
      <c r="AI99" s="107"/>
      <c r="AJ99" s="107"/>
      <c r="AK99" s="107"/>
      <c r="AL99" s="107"/>
      <c r="AM99" s="107"/>
      <c r="AN99" s="109">
        <f>SUM(AG99,AT99)</f>
        <v>0</v>
      </c>
      <c r="AO99" s="107"/>
      <c r="AP99" s="107"/>
      <c r="AQ99" s="110" t="s">
        <v>85</v>
      </c>
      <c r="AR99" s="104"/>
      <c r="AS99" s="111">
        <f>ROUND(SUM(AS100:AS101),2)</f>
        <v>0</v>
      </c>
      <c r="AT99" s="112">
        <f>ROUND(SUM(AV99:AW99),2)</f>
        <v>0</v>
      </c>
      <c r="AU99" s="113">
        <f>ROUND(SUM(AU100:AU101),5)</f>
        <v>0</v>
      </c>
      <c r="AV99" s="112">
        <f>ROUND(AZ99*L29,2)</f>
        <v>0</v>
      </c>
      <c r="AW99" s="112">
        <f>ROUND(BA99*L30,2)</f>
        <v>0</v>
      </c>
      <c r="AX99" s="112">
        <f>ROUND(BB99*L29,2)</f>
        <v>0</v>
      </c>
      <c r="AY99" s="112">
        <f>ROUND(BC99*L30,2)</f>
        <v>0</v>
      </c>
      <c r="AZ99" s="112">
        <f>ROUND(SUM(AZ100:AZ101),2)</f>
        <v>0</v>
      </c>
      <c r="BA99" s="112">
        <f>ROUND(SUM(BA100:BA101),2)</f>
        <v>0</v>
      </c>
      <c r="BB99" s="112">
        <f>ROUND(SUM(BB100:BB101),2)</f>
        <v>0</v>
      </c>
      <c r="BC99" s="112">
        <f>ROUND(SUM(BC100:BC101),2)</f>
        <v>0</v>
      </c>
      <c r="BD99" s="114">
        <f>ROUND(SUM(BD100:BD101),2)</f>
        <v>0</v>
      </c>
      <c r="BE99" s="7"/>
      <c r="BS99" s="115" t="s">
        <v>78</v>
      </c>
      <c r="BT99" s="115" t="s">
        <v>86</v>
      </c>
      <c r="BU99" s="115" t="s">
        <v>80</v>
      </c>
      <c r="BV99" s="115" t="s">
        <v>81</v>
      </c>
      <c r="BW99" s="115" t="s">
        <v>102</v>
      </c>
      <c r="BX99" s="115" t="s">
        <v>4</v>
      </c>
      <c r="CL99" s="115" t="s">
        <v>1</v>
      </c>
      <c r="CM99" s="115" t="s">
        <v>88</v>
      </c>
    </row>
    <row r="100" s="4" customFormat="1" ht="16.5" customHeight="1">
      <c r="A100" s="116" t="s">
        <v>89</v>
      </c>
      <c r="B100" s="64"/>
      <c r="C100" s="10"/>
      <c r="D100" s="10"/>
      <c r="E100" s="117" t="s">
        <v>103</v>
      </c>
      <c r="F100" s="117"/>
      <c r="G100" s="117"/>
      <c r="H100" s="117"/>
      <c r="I100" s="117"/>
      <c r="J100" s="10"/>
      <c r="K100" s="117" t="s">
        <v>104</v>
      </c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8">
        <f>'IO-01a - Zpevněné  a nezp...'!J32</f>
        <v>0</v>
      </c>
      <c r="AH100" s="10"/>
      <c r="AI100" s="10"/>
      <c r="AJ100" s="10"/>
      <c r="AK100" s="10"/>
      <c r="AL100" s="10"/>
      <c r="AM100" s="10"/>
      <c r="AN100" s="118">
        <f>SUM(AG100,AT100)</f>
        <v>0</v>
      </c>
      <c r="AO100" s="10"/>
      <c r="AP100" s="10"/>
      <c r="AQ100" s="119" t="s">
        <v>90</v>
      </c>
      <c r="AR100" s="64"/>
      <c r="AS100" s="120">
        <v>0</v>
      </c>
      <c r="AT100" s="121">
        <f>ROUND(SUM(AV100:AW100),2)</f>
        <v>0</v>
      </c>
      <c r="AU100" s="122">
        <f>'IO-01a - Zpevněné  a nezp...'!P130</f>
        <v>0</v>
      </c>
      <c r="AV100" s="121">
        <f>'IO-01a - Zpevněné  a nezp...'!J35</f>
        <v>0</v>
      </c>
      <c r="AW100" s="121">
        <f>'IO-01a - Zpevněné  a nezp...'!J36</f>
        <v>0</v>
      </c>
      <c r="AX100" s="121">
        <f>'IO-01a - Zpevněné  a nezp...'!J37</f>
        <v>0</v>
      </c>
      <c r="AY100" s="121">
        <f>'IO-01a - Zpevněné  a nezp...'!J38</f>
        <v>0</v>
      </c>
      <c r="AZ100" s="121">
        <f>'IO-01a - Zpevněné  a nezp...'!F35</f>
        <v>0</v>
      </c>
      <c r="BA100" s="121">
        <f>'IO-01a - Zpevněné  a nezp...'!F36</f>
        <v>0</v>
      </c>
      <c r="BB100" s="121">
        <f>'IO-01a - Zpevněné  a nezp...'!F37</f>
        <v>0</v>
      </c>
      <c r="BC100" s="121">
        <f>'IO-01a - Zpevněné  a nezp...'!F38</f>
        <v>0</v>
      </c>
      <c r="BD100" s="123">
        <f>'IO-01a - Zpevněné  a nezp...'!F39</f>
        <v>0</v>
      </c>
      <c r="BE100" s="4"/>
      <c r="BT100" s="27" t="s">
        <v>88</v>
      </c>
      <c r="BV100" s="27" t="s">
        <v>81</v>
      </c>
      <c r="BW100" s="27" t="s">
        <v>105</v>
      </c>
      <c r="BX100" s="27" t="s">
        <v>102</v>
      </c>
      <c r="CL100" s="27" t="s">
        <v>106</v>
      </c>
    </row>
    <row r="101" s="4" customFormat="1" ht="16.5" customHeight="1">
      <c r="A101" s="116" t="s">
        <v>89</v>
      </c>
      <c r="B101" s="64"/>
      <c r="C101" s="10"/>
      <c r="D101" s="10"/>
      <c r="E101" s="117" t="s">
        <v>107</v>
      </c>
      <c r="F101" s="117"/>
      <c r="G101" s="117"/>
      <c r="H101" s="117"/>
      <c r="I101" s="117"/>
      <c r="J101" s="10"/>
      <c r="K101" s="117" t="s">
        <v>108</v>
      </c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8">
        <f>'IO-01b - Sadové úpravy'!J32</f>
        <v>0</v>
      </c>
      <c r="AH101" s="10"/>
      <c r="AI101" s="10"/>
      <c r="AJ101" s="10"/>
      <c r="AK101" s="10"/>
      <c r="AL101" s="10"/>
      <c r="AM101" s="10"/>
      <c r="AN101" s="118">
        <f>SUM(AG101,AT101)</f>
        <v>0</v>
      </c>
      <c r="AO101" s="10"/>
      <c r="AP101" s="10"/>
      <c r="AQ101" s="119" t="s">
        <v>90</v>
      </c>
      <c r="AR101" s="64"/>
      <c r="AS101" s="120">
        <v>0</v>
      </c>
      <c r="AT101" s="121">
        <f>ROUND(SUM(AV101:AW101),2)</f>
        <v>0</v>
      </c>
      <c r="AU101" s="122">
        <f>'IO-01b - Sadové úpravy'!P125</f>
        <v>0</v>
      </c>
      <c r="AV101" s="121">
        <f>'IO-01b - Sadové úpravy'!J35</f>
        <v>0</v>
      </c>
      <c r="AW101" s="121">
        <f>'IO-01b - Sadové úpravy'!J36</f>
        <v>0</v>
      </c>
      <c r="AX101" s="121">
        <f>'IO-01b - Sadové úpravy'!J37</f>
        <v>0</v>
      </c>
      <c r="AY101" s="121">
        <f>'IO-01b - Sadové úpravy'!J38</f>
        <v>0</v>
      </c>
      <c r="AZ101" s="121">
        <f>'IO-01b - Sadové úpravy'!F35</f>
        <v>0</v>
      </c>
      <c r="BA101" s="121">
        <f>'IO-01b - Sadové úpravy'!F36</f>
        <v>0</v>
      </c>
      <c r="BB101" s="121">
        <f>'IO-01b - Sadové úpravy'!F37</f>
        <v>0</v>
      </c>
      <c r="BC101" s="121">
        <f>'IO-01b - Sadové úpravy'!F38</f>
        <v>0</v>
      </c>
      <c r="BD101" s="123">
        <f>'IO-01b - Sadové úpravy'!F39</f>
        <v>0</v>
      </c>
      <c r="BE101" s="4"/>
      <c r="BT101" s="27" t="s">
        <v>88</v>
      </c>
      <c r="BV101" s="27" t="s">
        <v>81</v>
      </c>
      <c r="BW101" s="27" t="s">
        <v>109</v>
      </c>
      <c r="BX101" s="27" t="s">
        <v>102</v>
      </c>
      <c r="CL101" s="27" t="s">
        <v>106</v>
      </c>
    </row>
    <row r="102" s="7" customFormat="1" ht="16.5" customHeight="1">
      <c r="A102" s="7"/>
      <c r="B102" s="104"/>
      <c r="C102" s="105"/>
      <c r="D102" s="106" t="s">
        <v>110</v>
      </c>
      <c r="E102" s="106"/>
      <c r="F102" s="106"/>
      <c r="G102" s="106"/>
      <c r="H102" s="106"/>
      <c r="I102" s="107"/>
      <c r="J102" s="106" t="s">
        <v>111</v>
      </c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8">
        <f>ROUND(AG103,2)</f>
        <v>0</v>
      </c>
      <c r="AH102" s="107"/>
      <c r="AI102" s="107"/>
      <c r="AJ102" s="107"/>
      <c r="AK102" s="107"/>
      <c r="AL102" s="107"/>
      <c r="AM102" s="107"/>
      <c r="AN102" s="109">
        <f>SUM(AG102,AT102)</f>
        <v>0</v>
      </c>
      <c r="AO102" s="107"/>
      <c r="AP102" s="107"/>
      <c r="AQ102" s="110" t="s">
        <v>85</v>
      </c>
      <c r="AR102" s="104"/>
      <c r="AS102" s="111">
        <f>ROUND(AS103,2)</f>
        <v>0</v>
      </c>
      <c r="AT102" s="112">
        <f>ROUND(SUM(AV102:AW102),2)</f>
        <v>0</v>
      </c>
      <c r="AU102" s="113">
        <f>ROUND(AU103,5)</f>
        <v>0</v>
      </c>
      <c r="AV102" s="112">
        <f>ROUND(AZ102*L29,2)</f>
        <v>0</v>
      </c>
      <c r="AW102" s="112">
        <f>ROUND(BA102*L30,2)</f>
        <v>0</v>
      </c>
      <c r="AX102" s="112">
        <f>ROUND(BB102*L29,2)</f>
        <v>0</v>
      </c>
      <c r="AY102" s="112">
        <f>ROUND(BC102*L30,2)</f>
        <v>0</v>
      </c>
      <c r="AZ102" s="112">
        <f>ROUND(AZ103,2)</f>
        <v>0</v>
      </c>
      <c r="BA102" s="112">
        <f>ROUND(BA103,2)</f>
        <v>0</v>
      </c>
      <c r="BB102" s="112">
        <f>ROUND(BB103,2)</f>
        <v>0</v>
      </c>
      <c r="BC102" s="112">
        <f>ROUND(BC103,2)</f>
        <v>0</v>
      </c>
      <c r="BD102" s="114">
        <f>ROUND(BD103,2)</f>
        <v>0</v>
      </c>
      <c r="BE102" s="7"/>
      <c r="BS102" s="115" t="s">
        <v>78</v>
      </c>
      <c r="BT102" s="115" t="s">
        <v>86</v>
      </c>
      <c r="BU102" s="115" t="s">
        <v>80</v>
      </c>
      <c r="BV102" s="115" t="s">
        <v>81</v>
      </c>
      <c r="BW102" s="115" t="s">
        <v>112</v>
      </c>
      <c r="BX102" s="115" t="s">
        <v>4</v>
      </c>
      <c r="CL102" s="115" t="s">
        <v>1</v>
      </c>
      <c r="CM102" s="115" t="s">
        <v>88</v>
      </c>
    </row>
    <row r="103" s="4" customFormat="1" ht="16.5" customHeight="1">
      <c r="A103" s="116" t="s">
        <v>89</v>
      </c>
      <c r="B103" s="64"/>
      <c r="C103" s="10"/>
      <c r="D103" s="10"/>
      <c r="E103" s="117" t="s">
        <v>110</v>
      </c>
      <c r="F103" s="117"/>
      <c r="G103" s="117"/>
      <c r="H103" s="117"/>
      <c r="I103" s="117"/>
      <c r="J103" s="10"/>
      <c r="K103" s="117" t="s">
        <v>113</v>
      </c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8">
        <f>'IO-02 - Dešťová kanalizace'!J32</f>
        <v>0</v>
      </c>
      <c r="AH103" s="10"/>
      <c r="AI103" s="10"/>
      <c r="AJ103" s="10"/>
      <c r="AK103" s="10"/>
      <c r="AL103" s="10"/>
      <c r="AM103" s="10"/>
      <c r="AN103" s="118">
        <f>SUM(AG103,AT103)</f>
        <v>0</v>
      </c>
      <c r="AO103" s="10"/>
      <c r="AP103" s="10"/>
      <c r="AQ103" s="119" t="s">
        <v>90</v>
      </c>
      <c r="AR103" s="64"/>
      <c r="AS103" s="124">
        <v>0</v>
      </c>
      <c r="AT103" s="125">
        <f>ROUND(SUM(AV103:AW103),2)</f>
        <v>0</v>
      </c>
      <c r="AU103" s="126">
        <f>'IO-02 - Dešťová kanalizace'!P127</f>
        <v>0</v>
      </c>
      <c r="AV103" s="125">
        <f>'IO-02 - Dešťová kanalizace'!J35</f>
        <v>0</v>
      </c>
      <c r="AW103" s="125">
        <f>'IO-02 - Dešťová kanalizace'!J36</f>
        <v>0</v>
      </c>
      <c r="AX103" s="125">
        <f>'IO-02 - Dešťová kanalizace'!J37</f>
        <v>0</v>
      </c>
      <c r="AY103" s="125">
        <f>'IO-02 - Dešťová kanalizace'!J38</f>
        <v>0</v>
      </c>
      <c r="AZ103" s="125">
        <f>'IO-02 - Dešťová kanalizace'!F35</f>
        <v>0</v>
      </c>
      <c r="BA103" s="125">
        <f>'IO-02 - Dešťová kanalizace'!F36</f>
        <v>0</v>
      </c>
      <c r="BB103" s="125">
        <f>'IO-02 - Dešťová kanalizace'!F37</f>
        <v>0</v>
      </c>
      <c r="BC103" s="125">
        <f>'IO-02 - Dešťová kanalizace'!F38</f>
        <v>0</v>
      </c>
      <c r="BD103" s="127">
        <f>'IO-02 - Dešťová kanalizace'!F39</f>
        <v>0</v>
      </c>
      <c r="BE103" s="4"/>
      <c r="BT103" s="27" t="s">
        <v>88</v>
      </c>
      <c r="BV103" s="27" t="s">
        <v>81</v>
      </c>
      <c r="BW103" s="27" t="s">
        <v>114</v>
      </c>
      <c r="BX103" s="27" t="s">
        <v>112</v>
      </c>
      <c r="CL103" s="27" t="s">
        <v>115</v>
      </c>
    </row>
    <row r="104" s="2" customFormat="1" ht="30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9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39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mergeCells count="74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D102:H102"/>
    <mergeCell ref="J102:AF102"/>
    <mergeCell ref="AN103:AP103"/>
    <mergeCell ref="AG103:AM103"/>
    <mergeCell ref="E103:I103"/>
    <mergeCell ref="K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VRN - Vedlejší a ostatní ...'!C2" display="/"/>
    <hyperlink ref="A98" location="'01-01 - Stavebně technick...'!C2" display="/"/>
    <hyperlink ref="A100" location="'IO-01a - Zpevněné  a nezp...'!C2" display="/"/>
    <hyperlink ref="A101" location="'IO-01b - Sadové úpravy'!C2" display="/"/>
    <hyperlink ref="A103" location="'IO-02 - Dešťová kana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116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Úprava systému odvodnění dešťových vod v areálu KSÚSV v Kamenici nad Lipou</v>
      </c>
      <c r="F7" s="32"/>
      <c r="G7" s="32"/>
      <c r="H7" s="32"/>
      <c r="L7" s="22"/>
    </row>
    <row r="8" s="1" customFormat="1" ht="12" customHeight="1">
      <c r="B8" s="22"/>
      <c r="D8" s="32" t="s">
        <v>117</v>
      </c>
      <c r="L8" s="22"/>
    </row>
    <row r="9" s="2" customFormat="1" ht="16.5" customHeight="1">
      <c r="A9" s="38"/>
      <c r="B9" s="39"/>
      <c r="C9" s="38"/>
      <c r="D9" s="38"/>
      <c r="E9" s="129" t="s">
        <v>118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119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118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92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8. 11. 2023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31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32</v>
      </c>
      <c r="F23" s="38"/>
      <c r="G23" s="38"/>
      <c r="H23" s="38"/>
      <c r="I23" s="32" t="s">
        <v>27</v>
      </c>
      <c r="J23" s="27" t="s">
        <v>33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35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37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38.5" customHeight="1">
      <c r="A29" s="130"/>
      <c r="B29" s="131"/>
      <c r="C29" s="130"/>
      <c r="D29" s="130"/>
      <c r="E29" s="36" t="s">
        <v>120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39</v>
      </c>
      <c r="E32" s="38"/>
      <c r="F32" s="38"/>
      <c r="G32" s="38"/>
      <c r="H32" s="38"/>
      <c r="I32" s="38"/>
      <c r="J32" s="96">
        <f>ROUND(J122,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43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43</v>
      </c>
      <c r="E35" s="32" t="s">
        <v>44</v>
      </c>
      <c r="F35" s="135">
        <f>ROUND((SUM(BE122:BE146)),  2)</f>
        <v>0</v>
      </c>
      <c r="G35" s="38"/>
      <c r="H35" s="38"/>
      <c r="I35" s="136">
        <v>0.20999999999999999</v>
      </c>
      <c r="J35" s="135">
        <f>ROUND(((SUM(BE122:BE146))*I35),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45</v>
      </c>
      <c r="F36" s="135">
        <f>ROUND((SUM(BF122:BF146)),  2)</f>
        <v>0</v>
      </c>
      <c r="G36" s="38"/>
      <c r="H36" s="38"/>
      <c r="I36" s="136">
        <v>0.14999999999999999</v>
      </c>
      <c r="J36" s="135">
        <f>ROUND(((SUM(BF122:BF146))*I36),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35">
        <f>ROUND((SUM(BG122:BG146)),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35">
        <f>ROUND((SUM(BH122:BH146)),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35">
        <f>ROUND((SUM(BI122:BI146)),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49</v>
      </c>
      <c r="E41" s="81"/>
      <c r="F41" s="81"/>
      <c r="G41" s="139" t="s">
        <v>50</v>
      </c>
      <c r="H41" s="140" t="s">
        <v>51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54</v>
      </c>
      <c r="E61" s="41"/>
      <c r="F61" s="143" t="s">
        <v>55</v>
      </c>
      <c r="G61" s="58" t="s">
        <v>54</v>
      </c>
      <c r="H61" s="41"/>
      <c r="I61" s="41"/>
      <c r="J61" s="14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54</v>
      </c>
      <c r="E76" s="41"/>
      <c r="F76" s="143" t="s">
        <v>55</v>
      </c>
      <c r="G76" s="58" t="s">
        <v>54</v>
      </c>
      <c r="H76" s="41"/>
      <c r="I76" s="41"/>
      <c r="J76" s="14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Úprava systému odvodnění dešťových vod v areálu KSÚSV v Kamenici nad Lipou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117</v>
      </c>
      <c r="L86" s="22"/>
    </row>
    <row r="87" s="2" customFormat="1" ht="16.5" customHeight="1">
      <c r="A87" s="38"/>
      <c r="B87" s="39"/>
      <c r="C87" s="38"/>
      <c r="D87" s="38"/>
      <c r="E87" s="129" t="s">
        <v>118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VRN - Vedlejší a ostatní rozpočtové náklady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Kamenice nad Lipou</v>
      </c>
      <c r="G91" s="38"/>
      <c r="H91" s="38"/>
      <c r="I91" s="32" t="s">
        <v>22</v>
      </c>
      <c r="J91" s="69" t="str">
        <f>IF(J14="","",J14)</f>
        <v>8. 11. 2023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Krajská správa a údržba silnic Vysočiny</v>
      </c>
      <c r="G93" s="38"/>
      <c r="H93" s="38"/>
      <c r="I93" s="32" t="s">
        <v>30</v>
      </c>
      <c r="J93" s="36" t="str">
        <f>E23</f>
        <v>PROJEKT CENTRUM NOVA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35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122</v>
      </c>
      <c r="D96" s="137"/>
      <c r="E96" s="137"/>
      <c r="F96" s="137"/>
      <c r="G96" s="137"/>
      <c r="H96" s="137"/>
      <c r="I96" s="137"/>
      <c r="J96" s="146" t="s">
        <v>123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124</v>
      </c>
      <c r="D98" s="38"/>
      <c r="E98" s="38"/>
      <c r="F98" s="38"/>
      <c r="G98" s="38"/>
      <c r="H98" s="38"/>
      <c r="I98" s="38"/>
      <c r="J98" s="96">
        <f>J122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s="9" customFormat="1" ht="24.96" customHeight="1">
      <c r="A99" s="9"/>
      <c r="B99" s="148"/>
      <c r="C99" s="9"/>
      <c r="D99" s="149" t="s">
        <v>126</v>
      </c>
      <c r="E99" s="150"/>
      <c r="F99" s="150"/>
      <c r="G99" s="150"/>
      <c r="H99" s="150"/>
      <c r="I99" s="150"/>
      <c r="J99" s="151">
        <f>J123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127</v>
      </c>
      <c r="E100" s="154"/>
      <c r="F100" s="154"/>
      <c r="G100" s="154"/>
      <c r="H100" s="154"/>
      <c r="I100" s="154"/>
      <c r="J100" s="155">
        <f>J124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128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38"/>
      <c r="D110" s="38"/>
      <c r="E110" s="129" t="str">
        <f>E7</f>
        <v>Úprava systému odvodnění dešťových vod v areálu KSÚSV v Kamenici nad Lipou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2"/>
      <c r="C111" s="32" t="s">
        <v>117</v>
      </c>
      <c r="L111" s="22"/>
    </row>
    <row r="112" s="2" customFormat="1" ht="16.5" customHeight="1">
      <c r="A112" s="38"/>
      <c r="B112" s="39"/>
      <c r="C112" s="38"/>
      <c r="D112" s="38"/>
      <c r="E112" s="129" t="s">
        <v>118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119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E11</f>
        <v>VRN - Vedlejší a ostatní rozpočtové náklady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F14</f>
        <v>Kamenice nad Lipou</v>
      </c>
      <c r="G116" s="38"/>
      <c r="H116" s="38"/>
      <c r="I116" s="32" t="s">
        <v>22</v>
      </c>
      <c r="J116" s="69" t="str">
        <f>IF(J14="","",J14)</f>
        <v>8. 11. 2023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38"/>
      <c r="E118" s="38"/>
      <c r="F118" s="27" t="str">
        <f>E17</f>
        <v>Krajská správa a údržba silnic Vysočiny</v>
      </c>
      <c r="G118" s="38"/>
      <c r="H118" s="38"/>
      <c r="I118" s="32" t="s">
        <v>30</v>
      </c>
      <c r="J118" s="36" t="str">
        <f>E23</f>
        <v>PROJEKT CENTRUM NOVA s.r.o.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38"/>
      <c r="E119" s="38"/>
      <c r="F119" s="27" t="str">
        <f>IF(E20="","",E20)</f>
        <v>Vyplň údaj</v>
      </c>
      <c r="G119" s="38"/>
      <c r="H119" s="38"/>
      <c r="I119" s="32" t="s">
        <v>35</v>
      </c>
      <c r="J119" s="36" t="str">
        <f>E26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56"/>
      <c r="B121" s="157"/>
      <c r="C121" s="158" t="s">
        <v>129</v>
      </c>
      <c r="D121" s="159" t="s">
        <v>64</v>
      </c>
      <c r="E121" s="159" t="s">
        <v>60</v>
      </c>
      <c r="F121" s="159" t="s">
        <v>61</v>
      </c>
      <c r="G121" s="159" t="s">
        <v>130</v>
      </c>
      <c r="H121" s="159" t="s">
        <v>131</v>
      </c>
      <c r="I121" s="159" t="s">
        <v>132</v>
      </c>
      <c r="J121" s="159" t="s">
        <v>123</v>
      </c>
      <c r="K121" s="160" t="s">
        <v>133</v>
      </c>
      <c r="L121" s="161"/>
      <c r="M121" s="86" t="s">
        <v>1</v>
      </c>
      <c r="N121" s="87" t="s">
        <v>43</v>
      </c>
      <c r="O121" s="87" t="s">
        <v>134</v>
      </c>
      <c r="P121" s="87" t="s">
        <v>135</v>
      </c>
      <c r="Q121" s="87" t="s">
        <v>136</v>
      </c>
      <c r="R121" s="87" t="s">
        <v>137</v>
      </c>
      <c r="S121" s="87" t="s">
        <v>138</v>
      </c>
      <c r="T121" s="88" t="s">
        <v>139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="2" customFormat="1" ht="22.8" customHeight="1">
      <c r="A122" s="38"/>
      <c r="B122" s="39"/>
      <c r="C122" s="93" t="s">
        <v>140</v>
      </c>
      <c r="D122" s="38"/>
      <c r="E122" s="38"/>
      <c r="F122" s="38"/>
      <c r="G122" s="38"/>
      <c r="H122" s="38"/>
      <c r="I122" s="38"/>
      <c r="J122" s="162">
        <f>BK122</f>
        <v>0</v>
      </c>
      <c r="K122" s="38"/>
      <c r="L122" s="39"/>
      <c r="M122" s="89"/>
      <c r="N122" s="73"/>
      <c r="O122" s="90"/>
      <c r="P122" s="163">
        <f>P123</f>
        <v>0</v>
      </c>
      <c r="Q122" s="90"/>
      <c r="R122" s="163">
        <f>R123</f>
        <v>0</v>
      </c>
      <c r="S122" s="90"/>
      <c r="T122" s="164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78</v>
      </c>
      <c r="AU122" s="19" t="s">
        <v>125</v>
      </c>
      <c r="BK122" s="165">
        <f>BK123</f>
        <v>0</v>
      </c>
    </row>
    <row r="123" s="12" customFormat="1" ht="25.92" customHeight="1">
      <c r="A123" s="12"/>
      <c r="B123" s="166"/>
      <c r="C123" s="12"/>
      <c r="D123" s="167" t="s">
        <v>78</v>
      </c>
      <c r="E123" s="168" t="s">
        <v>141</v>
      </c>
      <c r="F123" s="168" t="s">
        <v>142</v>
      </c>
      <c r="G123" s="12"/>
      <c r="H123" s="12"/>
      <c r="I123" s="169"/>
      <c r="J123" s="170">
        <f>BK123</f>
        <v>0</v>
      </c>
      <c r="K123" s="12"/>
      <c r="L123" s="166"/>
      <c r="M123" s="171"/>
      <c r="N123" s="172"/>
      <c r="O123" s="172"/>
      <c r="P123" s="173">
        <f>P124</f>
        <v>0</v>
      </c>
      <c r="Q123" s="172"/>
      <c r="R123" s="173">
        <f>R124</f>
        <v>0</v>
      </c>
      <c r="S123" s="172"/>
      <c r="T123" s="174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7" t="s">
        <v>143</v>
      </c>
      <c r="AT123" s="175" t="s">
        <v>78</v>
      </c>
      <c r="AU123" s="175" t="s">
        <v>79</v>
      </c>
      <c r="AY123" s="167" t="s">
        <v>144</v>
      </c>
      <c r="BK123" s="176">
        <f>BK124</f>
        <v>0</v>
      </c>
    </row>
    <row r="124" s="12" customFormat="1" ht="22.8" customHeight="1">
      <c r="A124" s="12"/>
      <c r="B124" s="166"/>
      <c r="C124" s="12"/>
      <c r="D124" s="167" t="s">
        <v>78</v>
      </c>
      <c r="E124" s="177" t="s">
        <v>145</v>
      </c>
      <c r="F124" s="177" t="s">
        <v>146</v>
      </c>
      <c r="G124" s="12"/>
      <c r="H124" s="12"/>
      <c r="I124" s="169"/>
      <c r="J124" s="178">
        <f>BK124</f>
        <v>0</v>
      </c>
      <c r="K124" s="12"/>
      <c r="L124" s="166"/>
      <c r="M124" s="171"/>
      <c r="N124" s="172"/>
      <c r="O124" s="172"/>
      <c r="P124" s="173">
        <f>SUM(P125:P146)</f>
        <v>0</v>
      </c>
      <c r="Q124" s="172"/>
      <c r="R124" s="173">
        <f>SUM(R125:R146)</f>
        <v>0</v>
      </c>
      <c r="S124" s="172"/>
      <c r="T124" s="174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143</v>
      </c>
      <c r="AT124" s="175" t="s">
        <v>78</v>
      </c>
      <c r="AU124" s="175" t="s">
        <v>86</v>
      </c>
      <c r="AY124" s="167" t="s">
        <v>144</v>
      </c>
      <c r="BK124" s="176">
        <f>SUM(BK125:BK146)</f>
        <v>0</v>
      </c>
    </row>
    <row r="125" s="2" customFormat="1" ht="16.5" customHeight="1">
      <c r="A125" s="38"/>
      <c r="B125" s="179"/>
      <c r="C125" s="180" t="s">
        <v>86</v>
      </c>
      <c r="D125" s="180" t="s">
        <v>147</v>
      </c>
      <c r="E125" s="181" t="s">
        <v>148</v>
      </c>
      <c r="F125" s="182" t="s">
        <v>149</v>
      </c>
      <c r="G125" s="183" t="s">
        <v>150</v>
      </c>
      <c r="H125" s="184">
        <v>1</v>
      </c>
      <c r="I125" s="185"/>
      <c r="J125" s="186">
        <f>ROUND(I125*H125,2)</f>
        <v>0</v>
      </c>
      <c r="K125" s="182" t="s">
        <v>1</v>
      </c>
      <c r="L125" s="39"/>
      <c r="M125" s="187" t="s">
        <v>1</v>
      </c>
      <c r="N125" s="188" t="s">
        <v>44</v>
      </c>
      <c r="O125" s="77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1" t="s">
        <v>143</v>
      </c>
      <c r="AT125" s="191" t="s">
        <v>147</v>
      </c>
      <c r="AU125" s="191" t="s">
        <v>88</v>
      </c>
      <c r="AY125" s="19" t="s">
        <v>144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86</v>
      </c>
      <c r="BK125" s="192">
        <f>ROUND(I125*H125,2)</f>
        <v>0</v>
      </c>
      <c r="BL125" s="19" t="s">
        <v>143</v>
      </c>
      <c r="BM125" s="191" t="s">
        <v>151</v>
      </c>
    </row>
    <row r="126" s="2" customFormat="1">
      <c r="A126" s="38"/>
      <c r="B126" s="39"/>
      <c r="C126" s="38"/>
      <c r="D126" s="193" t="s">
        <v>152</v>
      </c>
      <c r="E126" s="38"/>
      <c r="F126" s="194" t="s">
        <v>153</v>
      </c>
      <c r="G126" s="38"/>
      <c r="H126" s="38"/>
      <c r="I126" s="195"/>
      <c r="J126" s="38"/>
      <c r="K126" s="38"/>
      <c r="L126" s="39"/>
      <c r="M126" s="196"/>
      <c r="N126" s="197"/>
      <c r="O126" s="77"/>
      <c r="P126" s="77"/>
      <c r="Q126" s="77"/>
      <c r="R126" s="77"/>
      <c r="S126" s="77"/>
      <c r="T126" s="7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152</v>
      </c>
      <c r="AU126" s="19" t="s">
        <v>88</v>
      </c>
    </row>
    <row r="127" s="2" customFormat="1" ht="16.5" customHeight="1">
      <c r="A127" s="38"/>
      <c r="B127" s="179"/>
      <c r="C127" s="180" t="s">
        <v>88</v>
      </c>
      <c r="D127" s="180" t="s">
        <v>147</v>
      </c>
      <c r="E127" s="181" t="s">
        <v>154</v>
      </c>
      <c r="F127" s="182" t="s">
        <v>155</v>
      </c>
      <c r="G127" s="183" t="s">
        <v>150</v>
      </c>
      <c r="H127" s="184">
        <v>1</v>
      </c>
      <c r="I127" s="185"/>
      <c r="J127" s="186">
        <f>ROUND(I127*H127,2)</f>
        <v>0</v>
      </c>
      <c r="K127" s="182" t="s">
        <v>1</v>
      </c>
      <c r="L127" s="39"/>
      <c r="M127" s="187" t="s">
        <v>1</v>
      </c>
      <c r="N127" s="188" t="s">
        <v>44</v>
      </c>
      <c r="O127" s="77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1" t="s">
        <v>143</v>
      </c>
      <c r="AT127" s="191" t="s">
        <v>147</v>
      </c>
      <c r="AU127" s="191" t="s">
        <v>88</v>
      </c>
      <c r="AY127" s="19" t="s">
        <v>144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86</v>
      </c>
      <c r="BK127" s="192">
        <f>ROUND(I127*H127,2)</f>
        <v>0</v>
      </c>
      <c r="BL127" s="19" t="s">
        <v>143</v>
      </c>
      <c r="BM127" s="191" t="s">
        <v>156</v>
      </c>
    </row>
    <row r="128" s="2" customFormat="1">
      <c r="A128" s="38"/>
      <c r="B128" s="39"/>
      <c r="C128" s="38"/>
      <c r="D128" s="193" t="s">
        <v>152</v>
      </c>
      <c r="E128" s="38"/>
      <c r="F128" s="194" t="s">
        <v>157</v>
      </c>
      <c r="G128" s="38"/>
      <c r="H128" s="38"/>
      <c r="I128" s="195"/>
      <c r="J128" s="38"/>
      <c r="K128" s="38"/>
      <c r="L128" s="39"/>
      <c r="M128" s="196"/>
      <c r="N128" s="197"/>
      <c r="O128" s="77"/>
      <c r="P128" s="77"/>
      <c r="Q128" s="77"/>
      <c r="R128" s="77"/>
      <c r="S128" s="77"/>
      <c r="T128" s="7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152</v>
      </c>
      <c r="AU128" s="19" t="s">
        <v>88</v>
      </c>
    </row>
    <row r="129" s="2" customFormat="1" ht="16.5" customHeight="1">
      <c r="A129" s="38"/>
      <c r="B129" s="179"/>
      <c r="C129" s="180" t="s">
        <v>158</v>
      </c>
      <c r="D129" s="180" t="s">
        <v>147</v>
      </c>
      <c r="E129" s="181" t="s">
        <v>159</v>
      </c>
      <c r="F129" s="182" t="s">
        <v>160</v>
      </c>
      <c r="G129" s="183" t="s">
        <v>150</v>
      </c>
      <c r="H129" s="184">
        <v>1</v>
      </c>
      <c r="I129" s="185"/>
      <c r="J129" s="186">
        <f>ROUND(I129*H129,2)</f>
        <v>0</v>
      </c>
      <c r="K129" s="182" t="s">
        <v>1</v>
      </c>
      <c r="L129" s="39"/>
      <c r="M129" s="187" t="s">
        <v>1</v>
      </c>
      <c r="N129" s="188" t="s">
        <v>44</v>
      </c>
      <c r="O129" s="77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1" t="s">
        <v>143</v>
      </c>
      <c r="AT129" s="191" t="s">
        <v>147</v>
      </c>
      <c r="AU129" s="191" t="s">
        <v>88</v>
      </c>
      <c r="AY129" s="19" t="s">
        <v>144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86</v>
      </c>
      <c r="BK129" s="192">
        <f>ROUND(I129*H129,2)</f>
        <v>0</v>
      </c>
      <c r="BL129" s="19" t="s">
        <v>143</v>
      </c>
      <c r="BM129" s="191" t="s">
        <v>161</v>
      </c>
    </row>
    <row r="130" s="2" customFormat="1">
      <c r="A130" s="38"/>
      <c r="B130" s="39"/>
      <c r="C130" s="38"/>
      <c r="D130" s="193" t="s">
        <v>152</v>
      </c>
      <c r="E130" s="38"/>
      <c r="F130" s="194" t="s">
        <v>162</v>
      </c>
      <c r="G130" s="38"/>
      <c r="H130" s="38"/>
      <c r="I130" s="195"/>
      <c r="J130" s="38"/>
      <c r="K130" s="38"/>
      <c r="L130" s="39"/>
      <c r="M130" s="196"/>
      <c r="N130" s="197"/>
      <c r="O130" s="77"/>
      <c r="P130" s="77"/>
      <c r="Q130" s="77"/>
      <c r="R130" s="77"/>
      <c r="S130" s="77"/>
      <c r="T130" s="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152</v>
      </c>
      <c r="AU130" s="19" t="s">
        <v>88</v>
      </c>
    </row>
    <row r="131" s="2" customFormat="1" ht="24.15" customHeight="1">
      <c r="A131" s="38"/>
      <c r="B131" s="179"/>
      <c r="C131" s="180" t="s">
        <v>143</v>
      </c>
      <c r="D131" s="180" t="s">
        <v>147</v>
      </c>
      <c r="E131" s="181" t="s">
        <v>163</v>
      </c>
      <c r="F131" s="182" t="s">
        <v>164</v>
      </c>
      <c r="G131" s="183" t="s">
        <v>150</v>
      </c>
      <c r="H131" s="184">
        <v>1</v>
      </c>
      <c r="I131" s="185"/>
      <c r="J131" s="186">
        <f>ROUND(I131*H131,2)</f>
        <v>0</v>
      </c>
      <c r="K131" s="182" t="s">
        <v>1</v>
      </c>
      <c r="L131" s="39"/>
      <c r="M131" s="187" t="s">
        <v>1</v>
      </c>
      <c r="N131" s="188" t="s">
        <v>44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143</v>
      </c>
      <c r="AT131" s="191" t="s">
        <v>147</v>
      </c>
      <c r="AU131" s="191" t="s">
        <v>88</v>
      </c>
      <c r="AY131" s="19" t="s">
        <v>144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86</v>
      </c>
      <c r="BK131" s="192">
        <f>ROUND(I131*H131,2)</f>
        <v>0</v>
      </c>
      <c r="BL131" s="19" t="s">
        <v>143</v>
      </c>
      <c r="BM131" s="191" t="s">
        <v>165</v>
      </c>
    </row>
    <row r="132" s="2" customFormat="1">
      <c r="A132" s="38"/>
      <c r="B132" s="39"/>
      <c r="C132" s="38"/>
      <c r="D132" s="193" t="s">
        <v>152</v>
      </c>
      <c r="E132" s="38"/>
      <c r="F132" s="194" t="s">
        <v>166</v>
      </c>
      <c r="G132" s="38"/>
      <c r="H132" s="38"/>
      <c r="I132" s="195"/>
      <c r="J132" s="38"/>
      <c r="K132" s="38"/>
      <c r="L132" s="39"/>
      <c r="M132" s="196"/>
      <c r="N132" s="197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152</v>
      </c>
      <c r="AU132" s="19" t="s">
        <v>88</v>
      </c>
    </row>
    <row r="133" s="2" customFormat="1" ht="24.15" customHeight="1">
      <c r="A133" s="38"/>
      <c r="B133" s="179"/>
      <c r="C133" s="180" t="s">
        <v>167</v>
      </c>
      <c r="D133" s="180" t="s">
        <v>147</v>
      </c>
      <c r="E133" s="181" t="s">
        <v>168</v>
      </c>
      <c r="F133" s="182" t="s">
        <v>169</v>
      </c>
      <c r="G133" s="183" t="s">
        <v>150</v>
      </c>
      <c r="H133" s="184">
        <v>1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44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143</v>
      </c>
      <c r="AT133" s="191" t="s">
        <v>147</v>
      </c>
      <c r="AU133" s="191" t="s">
        <v>88</v>
      </c>
      <c r="AY133" s="19" t="s">
        <v>144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86</v>
      </c>
      <c r="BK133" s="192">
        <f>ROUND(I133*H133,2)</f>
        <v>0</v>
      </c>
      <c r="BL133" s="19" t="s">
        <v>143</v>
      </c>
      <c r="BM133" s="191" t="s">
        <v>170</v>
      </c>
    </row>
    <row r="134" s="2" customFormat="1">
      <c r="A134" s="38"/>
      <c r="B134" s="39"/>
      <c r="C134" s="38"/>
      <c r="D134" s="193" t="s">
        <v>152</v>
      </c>
      <c r="E134" s="38"/>
      <c r="F134" s="194" t="s">
        <v>171</v>
      </c>
      <c r="G134" s="38"/>
      <c r="H134" s="38"/>
      <c r="I134" s="195"/>
      <c r="J134" s="38"/>
      <c r="K134" s="38"/>
      <c r="L134" s="39"/>
      <c r="M134" s="196"/>
      <c r="N134" s="197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152</v>
      </c>
      <c r="AU134" s="19" t="s">
        <v>88</v>
      </c>
    </row>
    <row r="135" s="2" customFormat="1" ht="16.5" customHeight="1">
      <c r="A135" s="38"/>
      <c r="B135" s="179"/>
      <c r="C135" s="180" t="s">
        <v>172</v>
      </c>
      <c r="D135" s="180" t="s">
        <v>147</v>
      </c>
      <c r="E135" s="181" t="s">
        <v>173</v>
      </c>
      <c r="F135" s="182" t="s">
        <v>174</v>
      </c>
      <c r="G135" s="183" t="s">
        <v>150</v>
      </c>
      <c r="H135" s="184">
        <v>1</v>
      </c>
      <c r="I135" s="185"/>
      <c r="J135" s="186">
        <f>ROUND(I135*H135,2)</f>
        <v>0</v>
      </c>
      <c r="K135" s="182" t="s">
        <v>1</v>
      </c>
      <c r="L135" s="39"/>
      <c r="M135" s="187" t="s">
        <v>1</v>
      </c>
      <c r="N135" s="188" t="s">
        <v>44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143</v>
      </c>
      <c r="AT135" s="191" t="s">
        <v>147</v>
      </c>
      <c r="AU135" s="191" t="s">
        <v>88</v>
      </c>
      <c r="AY135" s="19" t="s">
        <v>144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86</v>
      </c>
      <c r="BK135" s="192">
        <f>ROUND(I135*H135,2)</f>
        <v>0</v>
      </c>
      <c r="BL135" s="19" t="s">
        <v>143</v>
      </c>
      <c r="BM135" s="191" t="s">
        <v>175</v>
      </c>
    </row>
    <row r="136" s="2" customFormat="1">
      <c r="A136" s="38"/>
      <c r="B136" s="39"/>
      <c r="C136" s="38"/>
      <c r="D136" s="193" t="s">
        <v>152</v>
      </c>
      <c r="E136" s="38"/>
      <c r="F136" s="194" t="s">
        <v>176</v>
      </c>
      <c r="G136" s="38"/>
      <c r="H136" s="38"/>
      <c r="I136" s="195"/>
      <c r="J136" s="38"/>
      <c r="K136" s="38"/>
      <c r="L136" s="39"/>
      <c r="M136" s="196"/>
      <c r="N136" s="197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152</v>
      </c>
      <c r="AU136" s="19" t="s">
        <v>88</v>
      </c>
    </row>
    <row r="137" s="2" customFormat="1" ht="24.15" customHeight="1">
      <c r="A137" s="38"/>
      <c r="B137" s="179"/>
      <c r="C137" s="180" t="s">
        <v>177</v>
      </c>
      <c r="D137" s="180" t="s">
        <v>147</v>
      </c>
      <c r="E137" s="181" t="s">
        <v>178</v>
      </c>
      <c r="F137" s="182" t="s">
        <v>179</v>
      </c>
      <c r="G137" s="183" t="s">
        <v>150</v>
      </c>
      <c r="H137" s="184">
        <v>1</v>
      </c>
      <c r="I137" s="185"/>
      <c r="J137" s="186">
        <f>ROUND(I137*H137,2)</f>
        <v>0</v>
      </c>
      <c r="K137" s="182" t="s">
        <v>1</v>
      </c>
      <c r="L137" s="39"/>
      <c r="M137" s="187" t="s">
        <v>1</v>
      </c>
      <c r="N137" s="188" t="s">
        <v>44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143</v>
      </c>
      <c r="AT137" s="191" t="s">
        <v>147</v>
      </c>
      <c r="AU137" s="191" t="s">
        <v>88</v>
      </c>
      <c r="AY137" s="19" t="s">
        <v>144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86</v>
      </c>
      <c r="BK137" s="192">
        <f>ROUND(I137*H137,2)</f>
        <v>0</v>
      </c>
      <c r="BL137" s="19" t="s">
        <v>143</v>
      </c>
      <c r="BM137" s="191" t="s">
        <v>180</v>
      </c>
    </row>
    <row r="138" s="2" customFormat="1">
      <c r="A138" s="38"/>
      <c r="B138" s="39"/>
      <c r="C138" s="38"/>
      <c r="D138" s="193" t="s">
        <v>152</v>
      </c>
      <c r="E138" s="38"/>
      <c r="F138" s="194" t="s">
        <v>181</v>
      </c>
      <c r="G138" s="38"/>
      <c r="H138" s="38"/>
      <c r="I138" s="195"/>
      <c r="J138" s="38"/>
      <c r="K138" s="38"/>
      <c r="L138" s="39"/>
      <c r="M138" s="196"/>
      <c r="N138" s="197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152</v>
      </c>
      <c r="AU138" s="19" t="s">
        <v>88</v>
      </c>
    </row>
    <row r="139" s="2" customFormat="1" ht="24.15" customHeight="1">
      <c r="A139" s="38"/>
      <c r="B139" s="179"/>
      <c r="C139" s="180" t="s">
        <v>182</v>
      </c>
      <c r="D139" s="180" t="s">
        <v>147</v>
      </c>
      <c r="E139" s="181" t="s">
        <v>183</v>
      </c>
      <c r="F139" s="182" t="s">
        <v>184</v>
      </c>
      <c r="G139" s="183" t="s">
        <v>150</v>
      </c>
      <c r="H139" s="184">
        <v>1</v>
      </c>
      <c r="I139" s="185"/>
      <c r="J139" s="186">
        <f>ROUND(I139*H139,2)</f>
        <v>0</v>
      </c>
      <c r="K139" s="182" t="s">
        <v>1</v>
      </c>
      <c r="L139" s="39"/>
      <c r="M139" s="187" t="s">
        <v>1</v>
      </c>
      <c r="N139" s="188" t="s">
        <v>44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143</v>
      </c>
      <c r="AT139" s="191" t="s">
        <v>147</v>
      </c>
      <c r="AU139" s="191" t="s">
        <v>88</v>
      </c>
      <c r="AY139" s="19" t="s">
        <v>144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86</v>
      </c>
      <c r="BK139" s="192">
        <f>ROUND(I139*H139,2)</f>
        <v>0</v>
      </c>
      <c r="BL139" s="19" t="s">
        <v>143</v>
      </c>
      <c r="BM139" s="191" t="s">
        <v>185</v>
      </c>
    </row>
    <row r="140" s="2" customFormat="1">
      <c r="A140" s="38"/>
      <c r="B140" s="39"/>
      <c r="C140" s="38"/>
      <c r="D140" s="193" t="s">
        <v>152</v>
      </c>
      <c r="E140" s="38"/>
      <c r="F140" s="194" t="s">
        <v>186</v>
      </c>
      <c r="G140" s="38"/>
      <c r="H140" s="38"/>
      <c r="I140" s="195"/>
      <c r="J140" s="38"/>
      <c r="K140" s="38"/>
      <c r="L140" s="39"/>
      <c r="M140" s="196"/>
      <c r="N140" s="197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152</v>
      </c>
      <c r="AU140" s="19" t="s">
        <v>88</v>
      </c>
    </row>
    <row r="141" s="2" customFormat="1" ht="24.15" customHeight="1">
      <c r="A141" s="38"/>
      <c r="B141" s="179"/>
      <c r="C141" s="180" t="s">
        <v>187</v>
      </c>
      <c r="D141" s="180" t="s">
        <v>147</v>
      </c>
      <c r="E141" s="181" t="s">
        <v>188</v>
      </c>
      <c r="F141" s="182" t="s">
        <v>189</v>
      </c>
      <c r="G141" s="183" t="s">
        <v>150</v>
      </c>
      <c r="H141" s="184">
        <v>1</v>
      </c>
      <c r="I141" s="185"/>
      <c r="J141" s="186">
        <f>ROUND(I141*H141,2)</f>
        <v>0</v>
      </c>
      <c r="K141" s="182" t="s">
        <v>1</v>
      </c>
      <c r="L141" s="39"/>
      <c r="M141" s="187" t="s">
        <v>1</v>
      </c>
      <c r="N141" s="188" t="s">
        <v>44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143</v>
      </c>
      <c r="AT141" s="191" t="s">
        <v>147</v>
      </c>
      <c r="AU141" s="191" t="s">
        <v>88</v>
      </c>
      <c r="AY141" s="19" t="s">
        <v>144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86</v>
      </c>
      <c r="BK141" s="192">
        <f>ROUND(I141*H141,2)</f>
        <v>0</v>
      </c>
      <c r="BL141" s="19" t="s">
        <v>143</v>
      </c>
      <c r="BM141" s="191" t="s">
        <v>190</v>
      </c>
    </row>
    <row r="142" s="2" customFormat="1">
      <c r="A142" s="38"/>
      <c r="B142" s="39"/>
      <c r="C142" s="38"/>
      <c r="D142" s="193" t="s">
        <v>152</v>
      </c>
      <c r="E142" s="38"/>
      <c r="F142" s="194" t="s">
        <v>191</v>
      </c>
      <c r="G142" s="38"/>
      <c r="H142" s="38"/>
      <c r="I142" s="195"/>
      <c r="J142" s="38"/>
      <c r="K142" s="38"/>
      <c r="L142" s="39"/>
      <c r="M142" s="196"/>
      <c r="N142" s="197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152</v>
      </c>
      <c r="AU142" s="19" t="s">
        <v>88</v>
      </c>
    </row>
    <row r="143" s="2" customFormat="1" ht="24.15" customHeight="1">
      <c r="A143" s="38"/>
      <c r="B143" s="179"/>
      <c r="C143" s="180" t="s">
        <v>192</v>
      </c>
      <c r="D143" s="180" t="s">
        <v>147</v>
      </c>
      <c r="E143" s="181" t="s">
        <v>193</v>
      </c>
      <c r="F143" s="182" t="s">
        <v>194</v>
      </c>
      <c r="G143" s="183" t="s">
        <v>150</v>
      </c>
      <c r="H143" s="184">
        <v>1</v>
      </c>
      <c r="I143" s="185"/>
      <c r="J143" s="186">
        <f>ROUND(I143*H143,2)</f>
        <v>0</v>
      </c>
      <c r="K143" s="182" t="s">
        <v>1</v>
      </c>
      <c r="L143" s="39"/>
      <c r="M143" s="187" t="s">
        <v>1</v>
      </c>
      <c r="N143" s="188" t="s">
        <v>44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143</v>
      </c>
      <c r="AT143" s="191" t="s">
        <v>147</v>
      </c>
      <c r="AU143" s="191" t="s">
        <v>88</v>
      </c>
      <c r="AY143" s="19" t="s">
        <v>144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86</v>
      </c>
      <c r="BK143" s="192">
        <f>ROUND(I143*H143,2)</f>
        <v>0</v>
      </c>
      <c r="BL143" s="19" t="s">
        <v>143</v>
      </c>
      <c r="BM143" s="191" t="s">
        <v>195</v>
      </c>
    </row>
    <row r="144" s="2" customFormat="1">
      <c r="A144" s="38"/>
      <c r="B144" s="39"/>
      <c r="C144" s="38"/>
      <c r="D144" s="193" t="s">
        <v>152</v>
      </c>
      <c r="E144" s="38"/>
      <c r="F144" s="194" t="s">
        <v>196</v>
      </c>
      <c r="G144" s="38"/>
      <c r="H144" s="38"/>
      <c r="I144" s="195"/>
      <c r="J144" s="38"/>
      <c r="K144" s="38"/>
      <c r="L144" s="39"/>
      <c r="M144" s="196"/>
      <c r="N144" s="197"/>
      <c r="O144" s="77"/>
      <c r="P144" s="77"/>
      <c r="Q144" s="77"/>
      <c r="R144" s="77"/>
      <c r="S144" s="77"/>
      <c r="T144" s="7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9" t="s">
        <v>152</v>
      </c>
      <c r="AU144" s="19" t="s">
        <v>88</v>
      </c>
    </row>
    <row r="145" s="2" customFormat="1" ht="24.15" customHeight="1">
      <c r="A145" s="38"/>
      <c r="B145" s="179"/>
      <c r="C145" s="180" t="s">
        <v>197</v>
      </c>
      <c r="D145" s="180" t="s">
        <v>147</v>
      </c>
      <c r="E145" s="181" t="s">
        <v>198</v>
      </c>
      <c r="F145" s="182" t="s">
        <v>199</v>
      </c>
      <c r="G145" s="183" t="s">
        <v>200</v>
      </c>
      <c r="H145" s="184">
        <v>1</v>
      </c>
      <c r="I145" s="185"/>
      <c r="J145" s="186">
        <f>ROUND(I145*H145,2)</f>
        <v>0</v>
      </c>
      <c r="K145" s="182" t="s">
        <v>1</v>
      </c>
      <c r="L145" s="39"/>
      <c r="M145" s="187" t="s">
        <v>1</v>
      </c>
      <c r="N145" s="188" t="s">
        <v>44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143</v>
      </c>
      <c r="AT145" s="191" t="s">
        <v>147</v>
      </c>
      <c r="AU145" s="191" t="s">
        <v>88</v>
      </c>
      <c r="AY145" s="19" t="s">
        <v>144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86</v>
      </c>
      <c r="BK145" s="192">
        <f>ROUND(I145*H145,2)</f>
        <v>0</v>
      </c>
      <c r="BL145" s="19" t="s">
        <v>143</v>
      </c>
      <c r="BM145" s="191" t="s">
        <v>201</v>
      </c>
    </row>
    <row r="146" s="2" customFormat="1">
      <c r="A146" s="38"/>
      <c r="B146" s="39"/>
      <c r="C146" s="38"/>
      <c r="D146" s="193" t="s">
        <v>152</v>
      </c>
      <c r="E146" s="38"/>
      <c r="F146" s="194" t="s">
        <v>202</v>
      </c>
      <c r="G146" s="38"/>
      <c r="H146" s="38"/>
      <c r="I146" s="195"/>
      <c r="J146" s="38"/>
      <c r="K146" s="38"/>
      <c r="L146" s="39"/>
      <c r="M146" s="198"/>
      <c r="N146" s="199"/>
      <c r="O146" s="200"/>
      <c r="P146" s="200"/>
      <c r="Q146" s="200"/>
      <c r="R146" s="200"/>
      <c r="S146" s="200"/>
      <c r="T146" s="201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152</v>
      </c>
      <c r="AU146" s="19" t="s">
        <v>88</v>
      </c>
    </row>
    <row r="147" s="2" customFormat="1" ht="6.96" customHeight="1">
      <c r="A147" s="38"/>
      <c r="B147" s="60"/>
      <c r="C147" s="61"/>
      <c r="D147" s="61"/>
      <c r="E147" s="61"/>
      <c r="F147" s="61"/>
      <c r="G147" s="61"/>
      <c r="H147" s="61"/>
      <c r="I147" s="61"/>
      <c r="J147" s="61"/>
      <c r="K147" s="61"/>
      <c r="L147" s="39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116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Úprava systému odvodnění dešťových vod v areálu KSÚSV v Kamenici nad Lipou</v>
      </c>
      <c r="F7" s="32"/>
      <c r="G7" s="32"/>
      <c r="H7" s="32"/>
      <c r="L7" s="22"/>
    </row>
    <row r="8" s="1" customFormat="1" ht="12" customHeight="1">
      <c r="B8" s="22"/>
      <c r="D8" s="32" t="s">
        <v>117</v>
      </c>
      <c r="L8" s="22"/>
    </row>
    <row r="9" s="2" customFormat="1" ht="16.5" customHeight="1">
      <c r="A9" s="38"/>
      <c r="B9" s="39"/>
      <c r="C9" s="38"/>
      <c r="D9" s="38"/>
      <c r="E9" s="129" t="s">
        <v>203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119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204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99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8. 11. 2023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31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32</v>
      </c>
      <c r="F23" s="38"/>
      <c r="G23" s="38"/>
      <c r="H23" s="38"/>
      <c r="I23" s="32" t="s">
        <v>27</v>
      </c>
      <c r="J23" s="27" t="s">
        <v>33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35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37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98.5" customHeight="1">
      <c r="A29" s="130"/>
      <c r="B29" s="131"/>
      <c r="C29" s="130"/>
      <c r="D29" s="130"/>
      <c r="E29" s="36" t="s">
        <v>205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39</v>
      </c>
      <c r="E32" s="38"/>
      <c r="F32" s="38"/>
      <c r="G32" s="38"/>
      <c r="H32" s="38"/>
      <c r="I32" s="38"/>
      <c r="J32" s="96">
        <f>ROUND(J131,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43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43</v>
      </c>
      <c r="E35" s="32" t="s">
        <v>44</v>
      </c>
      <c r="F35" s="135">
        <f>ROUND((SUM(BE131:BE373)),  2)</f>
        <v>0</v>
      </c>
      <c r="G35" s="38"/>
      <c r="H35" s="38"/>
      <c r="I35" s="136">
        <v>0.20999999999999999</v>
      </c>
      <c r="J35" s="135">
        <f>ROUND(((SUM(BE131:BE373))*I35),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45</v>
      </c>
      <c r="F36" s="135">
        <f>ROUND((SUM(BF131:BF373)),  2)</f>
        <v>0</v>
      </c>
      <c r="G36" s="38"/>
      <c r="H36" s="38"/>
      <c r="I36" s="136">
        <v>0.14999999999999999</v>
      </c>
      <c r="J36" s="135">
        <f>ROUND(((SUM(BF131:BF373))*I36),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35">
        <f>ROUND((SUM(BG131:BG373)),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35">
        <f>ROUND((SUM(BH131:BH373)),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35">
        <f>ROUND((SUM(BI131:BI373)),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49</v>
      </c>
      <c r="E41" s="81"/>
      <c r="F41" s="81"/>
      <c r="G41" s="139" t="s">
        <v>50</v>
      </c>
      <c r="H41" s="140" t="s">
        <v>51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54</v>
      </c>
      <c r="E61" s="41"/>
      <c r="F61" s="143" t="s">
        <v>55</v>
      </c>
      <c r="G61" s="58" t="s">
        <v>54</v>
      </c>
      <c r="H61" s="41"/>
      <c r="I61" s="41"/>
      <c r="J61" s="14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54</v>
      </c>
      <c r="E76" s="41"/>
      <c r="F76" s="143" t="s">
        <v>55</v>
      </c>
      <c r="G76" s="58" t="s">
        <v>54</v>
      </c>
      <c r="H76" s="41"/>
      <c r="I76" s="41"/>
      <c r="J76" s="14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Úprava systému odvodnění dešťových vod v areálu KSÚSV v Kamenici nad Lipou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117</v>
      </c>
      <c r="L86" s="22"/>
    </row>
    <row r="87" s="2" customFormat="1" ht="16.5" customHeight="1">
      <c r="A87" s="38"/>
      <c r="B87" s="39"/>
      <c r="C87" s="38"/>
      <c r="D87" s="38"/>
      <c r="E87" s="129" t="s">
        <v>203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01-01 - Stavebně technické řešení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Kamenice nad Lipou</v>
      </c>
      <c r="G91" s="38"/>
      <c r="H91" s="38"/>
      <c r="I91" s="32" t="s">
        <v>22</v>
      </c>
      <c r="J91" s="69" t="str">
        <f>IF(J14="","",J14)</f>
        <v>8. 11. 2023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Krajská správa a údržba silnic Vysočiny</v>
      </c>
      <c r="G93" s="38"/>
      <c r="H93" s="38"/>
      <c r="I93" s="32" t="s">
        <v>30</v>
      </c>
      <c r="J93" s="36" t="str">
        <f>E23</f>
        <v>PROJEKT CENTRUM NOVA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35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122</v>
      </c>
      <c r="D96" s="137"/>
      <c r="E96" s="137"/>
      <c r="F96" s="137"/>
      <c r="G96" s="137"/>
      <c r="H96" s="137"/>
      <c r="I96" s="137"/>
      <c r="J96" s="146" t="s">
        <v>123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124</v>
      </c>
      <c r="D98" s="38"/>
      <c r="E98" s="38"/>
      <c r="F98" s="38"/>
      <c r="G98" s="38"/>
      <c r="H98" s="38"/>
      <c r="I98" s="38"/>
      <c r="J98" s="96">
        <f>J131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s="9" customFormat="1" ht="24.96" customHeight="1">
      <c r="A99" s="9"/>
      <c r="B99" s="148"/>
      <c r="C99" s="9"/>
      <c r="D99" s="149" t="s">
        <v>206</v>
      </c>
      <c r="E99" s="150"/>
      <c r="F99" s="150"/>
      <c r="G99" s="150"/>
      <c r="H99" s="150"/>
      <c r="I99" s="150"/>
      <c r="J99" s="151">
        <f>J132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207</v>
      </c>
      <c r="E100" s="154"/>
      <c r="F100" s="154"/>
      <c r="G100" s="154"/>
      <c r="H100" s="154"/>
      <c r="I100" s="154"/>
      <c r="J100" s="155">
        <f>J133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208</v>
      </c>
      <c r="E101" s="154"/>
      <c r="F101" s="154"/>
      <c r="G101" s="154"/>
      <c r="H101" s="154"/>
      <c r="I101" s="154"/>
      <c r="J101" s="155">
        <f>J176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209</v>
      </c>
      <c r="E102" s="154"/>
      <c r="F102" s="154"/>
      <c r="G102" s="154"/>
      <c r="H102" s="154"/>
      <c r="I102" s="154"/>
      <c r="J102" s="155">
        <f>J208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210</v>
      </c>
      <c r="E103" s="154"/>
      <c r="F103" s="154"/>
      <c r="G103" s="154"/>
      <c r="H103" s="154"/>
      <c r="I103" s="154"/>
      <c r="J103" s="155">
        <f>J295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211</v>
      </c>
      <c r="E104" s="154"/>
      <c r="F104" s="154"/>
      <c r="G104" s="154"/>
      <c r="H104" s="154"/>
      <c r="I104" s="154"/>
      <c r="J104" s="155">
        <f>J322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52"/>
      <c r="C105" s="10"/>
      <c r="D105" s="153" t="s">
        <v>212</v>
      </c>
      <c r="E105" s="154"/>
      <c r="F105" s="154"/>
      <c r="G105" s="154"/>
      <c r="H105" s="154"/>
      <c r="I105" s="154"/>
      <c r="J105" s="155">
        <f>J323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213</v>
      </c>
      <c r="E106" s="154"/>
      <c r="F106" s="154"/>
      <c r="G106" s="154"/>
      <c r="H106" s="154"/>
      <c r="I106" s="154"/>
      <c r="J106" s="155">
        <f>J340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214</v>
      </c>
      <c r="E107" s="154"/>
      <c r="F107" s="154"/>
      <c r="G107" s="154"/>
      <c r="H107" s="154"/>
      <c r="I107" s="154"/>
      <c r="J107" s="155">
        <f>J352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8"/>
      <c r="C108" s="9"/>
      <c r="D108" s="149" t="s">
        <v>215</v>
      </c>
      <c r="E108" s="150"/>
      <c r="F108" s="150"/>
      <c r="G108" s="150"/>
      <c r="H108" s="150"/>
      <c r="I108" s="150"/>
      <c r="J108" s="151">
        <f>J356</f>
        <v>0</v>
      </c>
      <c r="K108" s="9"/>
      <c r="L108" s="14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2"/>
      <c r="C109" s="10"/>
      <c r="D109" s="153" t="s">
        <v>216</v>
      </c>
      <c r="E109" s="154"/>
      <c r="F109" s="154"/>
      <c r="G109" s="154"/>
      <c r="H109" s="154"/>
      <c r="I109" s="154"/>
      <c r="J109" s="155">
        <f>J357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128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38"/>
      <c r="D119" s="38"/>
      <c r="E119" s="129" t="str">
        <f>E7</f>
        <v>Úprava systému odvodnění dešťových vod v areálu KSÚSV v Kamenici nad Lipou</v>
      </c>
      <c r="F119" s="32"/>
      <c r="G119" s="32"/>
      <c r="H119" s="32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2"/>
      <c r="C120" s="32" t="s">
        <v>117</v>
      </c>
      <c r="L120" s="22"/>
    </row>
    <row r="121" s="2" customFormat="1" ht="16.5" customHeight="1">
      <c r="A121" s="38"/>
      <c r="B121" s="39"/>
      <c r="C121" s="38"/>
      <c r="D121" s="38"/>
      <c r="E121" s="129" t="s">
        <v>203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119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67" t="str">
        <f>E11</f>
        <v>01-01 - Stavebně technické řešení</v>
      </c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38"/>
      <c r="E125" s="38"/>
      <c r="F125" s="27" t="str">
        <f>F14</f>
        <v>Kamenice nad Lipou</v>
      </c>
      <c r="G125" s="38"/>
      <c r="H125" s="38"/>
      <c r="I125" s="32" t="s">
        <v>22</v>
      </c>
      <c r="J125" s="69" t="str">
        <f>IF(J14="","",J14)</f>
        <v>8. 11. 2023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38"/>
      <c r="E127" s="38"/>
      <c r="F127" s="27" t="str">
        <f>E17</f>
        <v>Krajská správa a údržba silnic Vysočiny</v>
      </c>
      <c r="G127" s="38"/>
      <c r="H127" s="38"/>
      <c r="I127" s="32" t="s">
        <v>30</v>
      </c>
      <c r="J127" s="36" t="str">
        <f>E23</f>
        <v>PROJEKT CENTRUM NOVA s.r.o.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38"/>
      <c r="E128" s="38"/>
      <c r="F128" s="27" t="str">
        <f>IF(E20="","",E20)</f>
        <v>Vyplň údaj</v>
      </c>
      <c r="G128" s="38"/>
      <c r="H128" s="38"/>
      <c r="I128" s="32" t="s">
        <v>35</v>
      </c>
      <c r="J128" s="36" t="str">
        <f>E26</f>
        <v xml:space="preserve"> 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56"/>
      <c r="B130" s="157"/>
      <c r="C130" s="158" t="s">
        <v>129</v>
      </c>
      <c r="D130" s="159" t="s">
        <v>64</v>
      </c>
      <c r="E130" s="159" t="s">
        <v>60</v>
      </c>
      <c r="F130" s="159" t="s">
        <v>61</v>
      </c>
      <c r="G130" s="159" t="s">
        <v>130</v>
      </c>
      <c r="H130" s="159" t="s">
        <v>131</v>
      </c>
      <c r="I130" s="159" t="s">
        <v>132</v>
      </c>
      <c r="J130" s="159" t="s">
        <v>123</v>
      </c>
      <c r="K130" s="160" t="s">
        <v>133</v>
      </c>
      <c r="L130" s="161"/>
      <c r="M130" s="86" t="s">
        <v>1</v>
      </c>
      <c r="N130" s="87" t="s">
        <v>43</v>
      </c>
      <c r="O130" s="87" t="s">
        <v>134</v>
      </c>
      <c r="P130" s="87" t="s">
        <v>135</v>
      </c>
      <c r="Q130" s="87" t="s">
        <v>136</v>
      </c>
      <c r="R130" s="87" t="s">
        <v>137</v>
      </c>
      <c r="S130" s="87" t="s">
        <v>138</v>
      </c>
      <c r="T130" s="88" t="s">
        <v>139</v>
      </c>
      <c r="U130" s="156"/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/>
    </row>
    <row r="131" s="2" customFormat="1" ht="22.8" customHeight="1">
      <c r="A131" s="38"/>
      <c r="B131" s="39"/>
      <c r="C131" s="93" t="s">
        <v>140</v>
      </c>
      <c r="D131" s="38"/>
      <c r="E131" s="38"/>
      <c r="F131" s="38"/>
      <c r="G131" s="38"/>
      <c r="H131" s="38"/>
      <c r="I131" s="38"/>
      <c r="J131" s="162">
        <f>BK131</f>
        <v>0</v>
      </c>
      <c r="K131" s="38"/>
      <c r="L131" s="39"/>
      <c r="M131" s="89"/>
      <c r="N131" s="73"/>
      <c r="O131" s="90"/>
      <c r="P131" s="163">
        <f>P132+P356</f>
        <v>0</v>
      </c>
      <c r="Q131" s="90"/>
      <c r="R131" s="163">
        <f>R132+R356</f>
        <v>118.2665155</v>
      </c>
      <c r="S131" s="90"/>
      <c r="T131" s="164">
        <f>T132+T356</f>
        <v>10.732320000000001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78</v>
      </c>
      <c r="AU131" s="19" t="s">
        <v>125</v>
      </c>
      <c r="BK131" s="165">
        <f>BK132+BK356</f>
        <v>0</v>
      </c>
    </row>
    <row r="132" s="12" customFormat="1" ht="25.92" customHeight="1">
      <c r="A132" s="12"/>
      <c r="B132" s="166"/>
      <c r="C132" s="12"/>
      <c r="D132" s="167" t="s">
        <v>78</v>
      </c>
      <c r="E132" s="168" t="s">
        <v>217</v>
      </c>
      <c r="F132" s="168" t="s">
        <v>218</v>
      </c>
      <c r="G132" s="12"/>
      <c r="H132" s="12"/>
      <c r="I132" s="169"/>
      <c r="J132" s="170">
        <f>BK132</f>
        <v>0</v>
      </c>
      <c r="K132" s="12"/>
      <c r="L132" s="166"/>
      <c r="M132" s="171"/>
      <c r="N132" s="172"/>
      <c r="O132" s="172"/>
      <c r="P132" s="173">
        <f>P133+P176+P208+P295+P322+P340+P352</f>
        <v>0</v>
      </c>
      <c r="Q132" s="172"/>
      <c r="R132" s="173">
        <f>R133+R176+R208+R295+R322+R340+R352</f>
        <v>117.70369502</v>
      </c>
      <c r="S132" s="172"/>
      <c r="T132" s="174">
        <f>T133+T176+T208+T295+T322+T340+T352</f>
        <v>10.732320000000001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86</v>
      </c>
      <c r="AT132" s="175" t="s">
        <v>78</v>
      </c>
      <c r="AU132" s="175" t="s">
        <v>79</v>
      </c>
      <c r="AY132" s="167" t="s">
        <v>144</v>
      </c>
      <c r="BK132" s="176">
        <f>BK133+BK176+BK208+BK295+BK322+BK340+BK352</f>
        <v>0</v>
      </c>
    </row>
    <row r="133" s="12" customFormat="1" ht="22.8" customHeight="1">
      <c r="A133" s="12"/>
      <c r="B133" s="166"/>
      <c r="C133" s="12"/>
      <c r="D133" s="167" t="s">
        <v>78</v>
      </c>
      <c r="E133" s="177" t="s">
        <v>86</v>
      </c>
      <c r="F133" s="177" t="s">
        <v>219</v>
      </c>
      <c r="G133" s="12"/>
      <c r="H133" s="12"/>
      <c r="I133" s="169"/>
      <c r="J133" s="178">
        <f>BK133</f>
        <v>0</v>
      </c>
      <c r="K133" s="12"/>
      <c r="L133" s="166"/>
      <c r="M133" s="171"/>
      <c r="N133" s="172"/>
      <c r="O133" s="172"/>
      <c r="P133" s="173">
        <f>SUM(P134:P175)</f>
        <v>0</v>
      </c>
      <c r="Q133" s="172"/>
      <c r="R133" s="173">
        <f>SUM(R134:R175)</f>
        <v>0</v>
      </c>
      <c r="S133" s="172"/>
      <c r="T133" s="174">
        <f>SUM(T134:T175)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7" t="s">
        <v>86</v>
      </c>
      <c r="AT133" s="175" t="s">
        <v>78</v>
      </c>
      <c r="AU133" s="175" t="s">
        <v>86</v>
      </c>
      <c r="AY133" s="167" t="s">
        <v>144</v>
      </c>
      <c r="BK133" s="176">
        <f>SUM(BK134:BK175)</f>
        <v>0</v>
      </c>
    </row>
    <row r="134" s="2" customFormat="1" ht="24.15" customHeight="1">
      <c r="A134" s="38"/>
      <c r="B134" s="179"/>
      <c r="C134" s="180" t="s">
        <v>86</v>
      </c>
      <c r="D134" s="180" t="s">
        <v>147</v>
      </c>
      <c r="E134" s="181" t="s">
        <v>220</v>
      </c>
      <c r="F134" s="182" t="s">
        <v>221</v>
      </c>
      <c r="G134" s="183" t="s">
        <v>222</v>
      </c>
      <c r="H134" s="184">
        <v>4.7999999999999998</v>
      </c>
      <c r="I134" s="185"/>
      <c r="J134" s="186">
        <f>ROUND(I134*H134,2)</f>
        <v>0</v>
      </c>
      <c r="K134" s="182" t="s">
        <v>223</v>
      </c>
      <c r="L134" s="39"/>
      <c r="M134" s="187" t="s">
        <v>1</v>
      </c>
      <c r="N134" s="188" t="s">
        <v>44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143</v>
      </c>
      <c r="AT134" s="191" t="s">
        <v>147</v>
      </c>
      <c r="AU134" s="191" t="s">
        <v>88</v>
      </c>
      <c r="AY134" s="19" t="s">
        <v>144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86</v>
      </c>
      <c r="BK134" s="192">
        <f>ROUND(I134*H134,2)</f>
        <v>0</v>
      </c>
      <c r="BL134" s="19" t="s">
        <v>143</v>
      </c>
      <c r="BM134" s="191" t="s">
        <v>224</v>
      </c>
    </row>
    <row r="135" s="2" customFormat="1">
      <c r="A135" s="38"/>
      <c r="B135" s="39"/>
      <c r="C135" s="38"/>
      <c r="D135" s="193" t="s">
        <v>152</v>
      </c>
      <c r="E135" s="38"/>
      <c r="F135" s="194" t="s">
        <v>225</v>
      </c>
      <c r="G135" s="38"/>
      <c r="H135" s="38"/>
      <c r="I135" s="195"/>
      <c r="J135" s="38"/>
      <c r="K135" s="38"/>
      <c r="L135" s="39"/>
      <c r="M135" s="196"/>
      <c r="N135" s="197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152</v>
      </c>
      <c r="AU135" s="19" t="s">
        <v>88</v>
      </c>
    </row>
    <row r="136" s="2" customFormat="1">
      <c r="A136" s="38"/>
      <c r="B136" s="39"/>
      <c r="C136" s="38"/>
      <c r="D136" s="202" t="s">
        <v>226</v>
      </c>
      <c r="E136" s="38"/>
      <c r="F136" s="203" t="s">
        <v>227</v>
      </c>
      <c r="G136" s="38"/>
      <c r="H136" s="38"/>
      <c r="I136" s="195"/>
      <c r="J136" s="38"/>
      <c r="K136" s="38"/>
      <c r="L136" s="39"/>
      <c r="M136" s="196"/>
      <c r="N136" s="197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226</v>
      </c>
      <c r="AU136" s="19" t="s">
        <v>88</v>
      </c>
    </row>
    <row r="137" s="13" customFormat="1">
      <c r="A137" s="13"/>
      <c r="B137" s="204"/>
      <c r="C137" s="13"/>
      <c r="D137" s="193" t="s">
        <v>228</v>
      </c>
      <c r="E137" s="205" t="s">
        <v>1</v>
      </c>
      <c r="F137" s="206" t="s">
        <v>229</v>
      </c>
      <c r="G137" s="13"/>
      <c r="H137" s="205" t="s">
        <v>1</v>
      </c>
      <c r="I137" s="207"/>
      <c r="J137" s="13"/>
      <c r="K137" s="13"/>
      <c r="L137" s="204"/>
      <c r="M137" s="208"/>
      <c r="N137" s="209"/>
      <c r="O137" s="209"/>
      <c r="P137" s="209"/>
      <c r="Q137" s="209"/>
      <c r="R137" s="209"/>
      <c r="S137" s="209"/>
      <c r="T137" s="21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5" t="s">
        <v>228</v>
      </c>
      <c r="AU137" s="205" t="s">
        <v>88</v>
      </c>
      <c r="AV137" s="13" t="s">
        <v>86</v>
      </c>
      <c r="AW137" s="13" t="s">
        <v>34</v>
      </c>
      <c r="AX137" s="13" t="s">
        <v>79</v>
      </c>
      <c r="AY137" s="205" t="s">
        <v>144</v>
      </c>
    </row>
    <row r="138" s="14" customFormat="1">
      <c r="A138" s="14"/>
      <c r="B138" s="211"/>
      <c r="C138" s="14"/>
      <c r="D138" s="193" t="s">
        <v>228</v>
      </c>
      <c r="E138" s="212" t="s">
        <v>1</v>
      </c>
      <c r="F138" s="213" t="s">
        <v>230</v>
      </c>
      <c r="G138" s="14"/>
      <c r="H138" s="214">
        <v>4.7999999999999998</v>
      </c>
      <c r="I138" s="215"/>
      <c r="J138" s="14"/>
      <c r="K138" s="14"/>
      <c r="L138" s="211"/>
      <c r="M138" s="216"/>
      <c r="N138" s="217"/>
      <c r="O138" s="217"/>
      <c r="P138" s="217"/>
      <c r="Q138" s="217"/>
      <c r="R138" s="217"/>
      <c r="S138" s="217"/>
      <c r="T138" s="21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12" t="s">
        <v>228</v>
      </c>
      <c r="AU138" s="212" t="s">
        <v>88</v>
      </c>
      <c r="AV138" s="14" t="s">
        <v>88</v>
      </c>
      <c r="AW138" s="14" t="s">
        <v>34</v>
      </c>
      <c r="AX138" s="14" t="s">
        <v>79</v>
      </c>
      <c r="AY138" s="212" t="s">
        <v>144</v>
      </c>
    </row>
    <row r="139" s="15" customFormat="1">
      <c r="A139" s="15"/>
      <c r="B139" s="219"/>
      <c r="C139" s="15"/>
      <c r="D139" s="193" t="s">
        <v>228</v>
      </c>
      <c r="E139" s="220" t="s">
        <v>1</v>
      </c>
      <c r="F139" s="221" t="s">
        <v>231</v>
      </c>
      <c r="G139" s="15"/>
      <c r="H139" s="222">
        <v>4.7999999999999998</v>
      </c>
      <c r="I139" s="223"/>
      <c r="J139" s="15"/>
      <c r="K139" s="15"/>
      <c r="L139" s="219"/>
      <c r="M139" s="224"/>
      <c r="N139" s="225"/>
      <c r="O139" s="225"/>
      <c r="P139" s="225"/>
      <c r="Q139" s="225"/>
      <c r="R139" s="225"/>
      <c r="S139" s="225"/>
      <c r="T139" s="22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20" t="s">
        <v>228</v>
      </c>
      <c r="AU139" s="220" t="s">
        <v>88</v>
      </c>
      <c r="AV139" s="15" t="s">
        <v>143</v>
      </c>
      <c r="AW139" s="15" t="s">
        <v>34</v>
      </c>
      <c r="AX139" s="15" t="s">
        <v>86</v>
      </c>
      <c r="AY139" s="220" t="s">
        <v>144</v>
      </c>
    </row>
    <row r="140" s="2" customFormat="1" ht="24.15" customHeight="1">
      <c r="A140" s="38"/>
      <c r="B140" s="179"/>
      <c r="C140" s="180" t="s">
        <v>88</v>
      </c>
      <c r="D140" s="180" t="s">
        <v>147</v>
      </c>
      <c r="E140" s="181" t="s">
        <v>232</v>
      </c>
      <c r="F140" s="182" t="s">
        <v>233</v>
      </c>
      <c r="G140" s="183" t="s">
        <v>234</v>
      </c>
      <c r="H140" s="184">
        <v>5.8570000000000002</v>
      </c>
      <c r="I140" s="185"/>
      <c r="J140" s="186">
        <f>ROUND(I140*H140,2)</f>
        <v>0</v>
      </c>
      <c r="K140" s="182" t="s">
        <v>223</v>
      </c>
      <c r="L140" s="39"/>
      <c r="M140" s="187" t="s">
        <v>1</v>
      </c>
      <c r="N140" s="188" t="s">
        <v>44</v>
      </c>
      <c r="O140" s="77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1" t="s">
        <v>143</v>
      </c>
      <c r="AT140" s="191" t="s">
        <v>147</v>
      </c>
      <c r="AU140" s="191" t="s">
        <v>88</v>
      </c>
      <c r="AY140" s="19" t="s">
        <v>144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86</v>
      </c>
      <c r="BK140" s="192">
        <f>ROUND(I140*H140,2)</f>
        <v>0</v>
      </c>
      <c r="BL140" s="19" t="s">
        <v>143</v>
      </c>
      <c r="BM140" s="191" t="s">
        <v>235</v>
      </c>
    </row>
    <row r="141" s="2" customFormat="1">
      <c r="A141" s="38"/>
      <c r="B141" s="39"/>
      <c r="C141" s="38"/>
      <c r="D141" s="193" t="s">
        <v>152</v>
      </c>
      <c r="E141" s="38"/>
      <c r="F141" s="194" t="s">
        <v>236</v>
      </c>
      <c r="G141" s="38"/>
      <c r="H141" s="38"/>
      <c r="I141" s="195"/>
      <c r="J141" s="38"/>
      <c r="K141" s="38"/>
      <c r="L141" s="39"/>
      <c r="M141" s="196"/>
      <c r="N141" s="197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152</v>
      </c>
      <c r="AU141" s="19" t="s">
        <v>88</v>
      </c>
    </row>
    <row r="142" s="2" customFormat="1">
      <c r="A142" s="38"/>
      <c r="B142" s="39"/>
      <c r="C142" s="38"/>
      <c r="D142" s="202" t="s">
        <v>226</v>
      </c>
      <c r="E142" s="38"/>
      <c r="F142" s="203" t="s">
        <v>237</v>
      </c>
      <c r="G142" s="38"/>
      <c r="H142" s="38"/>
      <c r="I142" s="195"/>
      <c r="J142" s="38"/>
      <c r="K142" s="38"/>
      <c r="L142" s="39"/>
      <c r="M142" s="196"/>
      <c r="N142" s="197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226</v>
      </c>
      <c r="AU142" s="19" t="s">
        <v>88</v>
      </c>
    </row>
    <row r="143" s="14" customFormat="1">
      <c r="A143" s="14"/>
      <c r="B143" s="211"/>
      <c r="C143" s="14"/>
      <c r="D143" s="193" t="s">
        <v>228</v>
      </c>
      <c r="E143" s="212" t="s">
        <v>1</v>
      </c>
      <c r="F143" s="213" t="s">
        <v>238</v>
      </c>
      <c r="G143" s="14"/>
      <c r="H143" s="214">
        <v>5.8570000000000002</v>
      </c>
      <c r="I143" s="215"/>
      <c r="J143" s="14"/>
      <c r="K143" s="14"/>
      <c r="L143" s="211"/>
      <c r="M143" s="216"/>
      <c r="N143" s="217"/>
      <c r="O143" s="217"/>
      <c r="P143" s="217"/>
      <c r="Q143" s="217"/>
      <c r="R143" s="217"/>
      <c r="S143" s="217"/>
      <c r="T143" s="21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12" t="s">
        <v>228</v>
      </c>
      <c r="AU143" s="212" t="s">
        <v>88</v>
      </c>
      <c r="AV143" s="14" t="s">
        <v>88</v>
      </c>
      <c r="AW143" s="14" t="s">
        <v>34</v>
      </c>
      <c r="AX143" s="14" t="s">
        <v>79</v>
      </c>
      <c r="AY143" s="212" t="s">
        <v>144</v>
      </c>
    </row>
    <row r="144" s="15" customFormat="1">
      <c r="A144" s="15"/>
      <c r="B144" s="219"/>
      <c r="C144" s="15"/>
      <c r="D144" s="193" t="s">
        <v>228</v>
      </c>
      <c r="E144" s="220" t="s">
        <v>1</v>
      </c>
      <c r="F144" s="221" t="s">
        <v>231</v>
      </c>
      <c r="G144" s="15"/>
      <c r="H144" s="222">
        <v>5.8570000000000002</v>
      </c>
      <c r="I144" s="223"/>
      <c r="J144" s="15"/>
      <c r="K144" s="15"/>
      <c r="L144" s="219"/>
      <c r="M144" s="224"/>
      <c r="N144" s="225"/>
      <c r="O144" s="225"/>
      <c r="P144" s="225"/>
      <c r="Q144" s="225"/>
      <c r="R144" s="225"/>
      <c r="S144" s="225"/>
      <c r="T144" s="22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20" t="s">
        <v>228</v>
      </c>
      <c r="AU144" s="220" t="s">
        <v>88</v>
      </c>
      <c r="AV144" s="15" t="s">
        <v>143</v>
      </c>
      <c r="AW144" s="15" t="s">
        <v>34</v>
      </c>
      <c r="AX144" s="15" t="s">
        <v>86</v>
      </c>
      <c r="AY144" s="220" t="s">
        <v>144</v>
      </c>
    </row>
    <row r="145" s="2" customFormat="1" ht="33" customHeight="1">
      <c r="A145" s="38"/>
      <c r="B145" s="179"/>
      <c r="C145" s="180" t="s">
        <v>158</v>
      </c>
      <c r="D145" s="180" t="s">
        <v>147</v>
      </c>
      <c r="E145" s="181" t="s">
        <v>239</v>
      </c>
      <c r="F145" s="182" t="s">
        <v>240</v>
      </c>
      <c r="G145" s="183" t="s">
        <v>234</v>
      </c>
      <c r="H145" s="184">
        <v>29.285</v>
      </c>
      <c r="I145" s="185"/>
      <c r="J145" s="186">
        <f>ROUND(I145*H145,2)</f>
        <v>0</v>
      </c>
      <c r="K145" s="182" t="s">
        <v>223</v>
      </c>
      <c r="L145" s="39"/>
      <c r="M145" s="187" t="s">
        <v>1</v>
      </c>
      <c r="N145" s="188" t="s">
        <v>44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143</v>
      </c>
      <c r="AT145" s="191" t="s">
        <v>147</v>
      </c>
      <c r="AU145" s="191" t="s">
        <v>88</v>
      </c>
      <c r="AY145" s="19" t="s">
        <v>144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86</v>
      </c>
      <c r="BK145" s="192">
        <f>ROUND(I145*H145,2)</f>
        <v>0</v>
      </c>
      <c r="BL145" s="19" t="s">
        <v>143</v>
      </c>
      <c r="BM145" s="191" t="s">
        <v>241</v>
      </c>
    </row>
    <row r="146" s="2" customFormat="1">
      <c r="A146" s="38"/>
      <c r="B146" s="39"/>
      <c r="C146" s="38"/>
      <c r="D146" s="193" t="s">
        <v>152</v>
      </c>
      <c r="E146" s="38"/>
      <c r="F146" s="194" t="s">
        <v>242</v>
      </c>
      <c r="G146" s="38"/>
      <c r="H146" s="38"/>
      <c r="I146" s="195"/>
      <c r="J146" s="38"/>
      <c r="K146" s="38"/>
      <c r="L146" s="39"/>
      <c r="M146" s="196"/>
      <c r="N146" s="197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152</v>
      </c>
      <c r="AU146" s="19" t="s">
        <v>88</v>
      </c>
    </row>
    <row r="147" s="2" customFormat="1">
      <c r="A147" s="38"/>
      <c r="B147" s="39"/>
      <c r="C147" s="38"/>
      <c r="D147" s="202" t="s">
        <v>226</v>
      </c>
      <c r="E147" s="38"/>
      <c r="F147" s="203" t="s">
        <v>243</v>
      </c>
      <c r="G147" s="38"/>
      <c r="H147" s="38"/>
      <c r="I147" s="195"/>
      <c r="J147" s="38"/>
      <c r="K147" s="38"/>
      <c r="L147" s="39"/>
      <c r="M147" s="196"/>
      <c r="N147" s="197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226</v>
      </c>
      <c r="AU147" s="19" t="s">
        <v>88</v>
      </c>
    </row>
    <row r="148" s="13" customFormat="1">
      <c r="A148" s="13"/>
      <c r="B148" s="204"/>
      <c r="C148" s="13"/>
      <c r="D148" s="193" t="s">
        <v>228</v>
      </c>
      <c r="E148" s="205" t="s">
        <v>1</v>
      </c>
      <c r="F148" s="206" t="s">
        <v>244</v>
      </c>
      <c r="G148" s="13"/>
      <c r="H148" s="205" t="s">
        <v>1</v>
      </c>
      <c r="I148" s="207"/>
      <c r="J148" s="13"/>
      <c r="K148" s="13"/>
      <c r="L148" s="204"/>
      <c r="M148" s="208"/>
      <c r="N148" s="209"/>
      <c r="O148" s="209"/>
      <c r="P148" s="209"/>
      <c r="Q148" s="209"/>
      <c r="R148" s="209"/>
      <c r="S148" s="209"/>
      <c r="T148" s="21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5" t="s">
        <v>228</v>
      </c>
      <c r="AU148" s="205" t="s">
        <v>88</v>
      </c>
      <c r="AV148" s="13" t="s">
        <v>86</v>
      </c>
      <c r="AW148" s="13" t="s">
        <v>34</v>
      </c>
      <c r="AX148" s="13" t="s">
        <v>79</v>
      </c>
      <c r="AY148" s="205" t="s">
        <v>144</v>
      </c>
    </row>
    <row r="149" s="14" customFormat="1">
      <c r="A149" s="14"/>
      <c r="B149" s="211"/>
      <c r="C149" s="14"/>
      <c r="D149" s="193" t="s">
        <v>228</v>
      </c>
      <c r="E149" s="212" t="s">
        <v>1</v>
      </c>
      <c r="F149" s="213" t="s">
        <v>245</v>
      </c>
      <c r="G149" s="14"/>
      <c r="H149" s="214">
        <v>21.228000000000002</v>
      </c>
      <c r="I149" s="215"/>
      <c r="J149" s="14"/>
      <c r="K149" s="14"/>
      <c r="L149" s="211"/>
      <c r="M149" s="216"/>
      <c r="N149" s="217"/>
      <c r="O149" s="217"/>
      <c r="P149" s="217"/>
      <c r="Q149" s="217"/>
      <c r="R149" s="217"/>
      <c r="S149" s="217"/>
      <c r="T149" s="21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2" t="s">
        <v>228</v>
      </c>
      <c r="AU149" s="212" t="s">
        <v>88</v>
      </c>
      <c r="AV149" s="14" t="s">
        <v>88</v>
      </c>
      <c r="AW149" s="14" t="s">
        <v>34</v>
      </c>
      <c r="AX149" s="14" t="s">
        <v>79</v>
      </c>
      <c r="AY149" s="212" t="s">
        <v>144</v>
      </c>
    </row>
    <row r="150" s="14" customFormat="1">
      <c r="A150" s="14"/>
      <c r="B150" s="211"/>
      <c r="C150" s="14"/>
      <c r="D150" s="193" t="s">
        <v>228</v>
      </c>
      <c r="E150" s="212" t="s">
        <v>1</v>
      </c>
      <c r="F150" s="213" t="s">
        <v>246</v>
      </c>
      <c r="G150" s="14"/>
      <c r="H150" s="214">
        <v>1.05</v>
      </c>
      <c r="I150" s="215"/>
      <c r="J150" s="14"/>
      <c r="K150" s="14"/>
      <c r="L150" s="211"/>
      <c r="M150" s="216"/>
      <c r="N150" s="217"/>
      <c r="O150" s="217"/>
      <c r="P150" s="217"/>
      <c r="Q150" s="217"/>
      <c r="R150" s="217"/>
      <c r="S150" s="217"/>
      <c r="T150" s="21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2" t="s">
        <v>228</v>
      </c>
      <c r="AU150" s="212" t="s">
        <v>88</v>
      </c>
      <c r="AV150" s="14" t="s">
        <v>88</v>
      </c>
      <c r="AW150" s="14" t="s">
        <v>34</v>
      </c>
      <c r="AX150" s="14" t="s">
        <v>79</v>
      </c>
      <c r="AY150" s="212" t="s">
        <v>144</v>
      </c>
    </row>
    <row r="151" s="14" customFormat="1">
      <c r="A151" s="14"/>
      <c r="B151" s="211"/>
      <c r="C151" s="14"/>
      <c r="D151" s="193" t="s">
        <v>228</v>
      </c>
      <c r="E151" s="212" t="s">
        <v>1</v>
      </c>
      <c r="F151" s="213" t="s">
        <v>247</v>
      </c>
      <c r="G151" s="14"/>
      <c r="H151" s="214">
        <v>5.7469999999999999</v>
      </c>
      <c r="I151" s="215"/>
      <c r="J151" s="14"/>
      <c r="K151" s="14"/>
      <c r="L151" s="211"/>
      <c r="M151" s="216"/>
      <c r="N151" s="217"/>
      <c r="O151" s="217"/>
      <c r="P151" s="217"/>
      <c r="Q151" s="217"/>
      <c r="R151" s="217"/>
      <c r="S151" s="217"/>
      <c r="T151" s="21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2" t="s">
        <v>228</v>
      </c>
      <c r="AU151" s="212" t="s">
        <v>88</v>
      </c>
      <c r="AV151" s="14" t="s">
        <v>88</v>
      </c>
      <c r="AW151" s="14" t="s">
        <v>34</v>
      </c>
      <c r="AX151" s="14" t="s">
        <v>79</v>
      </c>
      <c r="AY151" s="212" t="s">
        <v>144</v>
      </c>
    </row>
    <row r="152" s="14" customFormat="1">
      <c r="A152" s="14"/>
      <c r="B152" s="211"/>
      <c r="C152" s="14"/>
      <c r="D152" s="193" t="s">
        <v>228</v>
      </c>
      <c r="E152" s="212" t="s">
        <v>1</v>
      </c>
      <c r="F152" s="213" t="s">
        <v>248</v>
      </c>
      <c r="G152" s="14"/>
      <c r="H152" s="214">
        <v>1.26</v>
      </c>
      <c r="I152" s="215"/>
      <c r="J152" s="14"/>
      <c r="K152" s="14"/>
      <c r="L152" s="211"/>
      <c r="M152" s="216"/>
      <c r="N152" s="217"/>
      <c r="O152" s="217"/>
      <c r="P152" s="217"/>
      <c r="Q152" s="217"/>
      <c r="R152" s="217"/>
      <c r="S152" s="217"/>
      <c r="T152" s="21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12" t="s">
        <v>228</v>
      </c>
      <c r="AU152" s="212" t="s">
        <v>88</v>
      </c>
      <c r="AV152" s="14" t="s">
        <v>88</v>
      </c>
      <c r="AW152" s="14" t="s">
        <v>34</v>
      </c>
      <c r="AX152" s="14" t="s">
        <v>79</v>
      </c>
      <c r="AY152" s="212" t="s">
        <v>144</v>
      </c>
    </row>
    <row r="153" s="15" customFormat="1">
      <c r="A153" s="15"/>
      <c r="B153" s="219"/>
      <c r="C153" s="15"/>
      <c r="D153" s="193" t="s">
        <v>228</v>
      </c>
      <c r="E153" s="220" t="s">
        <v>1</v>
      </c>
      <c r="F153" s="221" t="s">
        <v>231</v>
      </c>
      <c r="G153" s="15"/>
      <c r="H153" s="222">
        <v>29.285000000000004</v>
      </c>
      <c r="I153" s="223"/>
      <c r="J153" s="15"/>
      <c r="K153" s="15"/>
      <c r="L153" s="219"/>
      <c r="M153" s="224"/>
      <c r="N153" s="225"/>
      <c r="O153" s="225"/>
      <c r="P153" s="225"/>
      <c r="Q153" s="225"/>
      <c r="R153" s="225"/>
      <c r="S153" s="225"/>
      <c r="T153" s="22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20" t="s">
        <v>228</v>
      </c>
      <c r="AU153" s="220" t="s">
        <v>88</v>
      </c>
      <c r="AV153" s="15" t="s">
        <v>143</v>
      </c>
      <c r="AW153" s="15" t="s">
        <v>34</v>
      </c>
      <c r="AX153" s="15" t="s">
        <v>86</v>
      </c>
      <c r="AY153" s="220" t="s">
        <v>144</v>
      </c>
    </row>
    <row r="154" s="2" customFormat="1" ht="37.8" customHeight="1">
      <c r="A154" s="38"/>
      <c r="B154" s="179"/>
      <c r="C154" s="180" t="s">
        <v>143</v>
      </c>
      <c r="D154" s="180" t="s">
        <v>147</v>
      </c>
      <c r="E154" s="181" t="s">
        <v>249</v>
      </c>
      <c r="F154" s="182" t="s">
        <v>250</v>
      </c>
      <c r="G154" s="183" t="s">
        <v>234</v>
      </c>
      <c r="H154" s="184">
        <v>29.623999999999999</v>
      </c>
      <c r="I154" s="185"/>
      <c r="J154" s="186">
        <f>ROUND(I154*H154,2)</f>
        <v>0</v>
      </c>
      <c r="K154" s="182" t="s">
        <v>223</v>
      </c>
      <c r="L154" s="39"/>
      <c r="M154" s="187" t="s">
        <v>1</v>
      </c>
      <c r="N154" s="188" t="s">
        <v>44</v>
      </c>
      <c r="O154" s="77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143</v>
      </c>
      <c r="AT154" s="191" t="s">
        <v>147</v>
      </c>
      <c r="AU154" s="191" t="s">
        <v>88</v>
      </c>
      <c r="AY154" s="19" t="s">
        <v>144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86</v>
      </c>
      <c r="BK154" s="192">
        <f>ROUND(I154*H154,2)</f>
        <v>0</v>
      </c>
      <c r="BL154" s="19" t="s">
        <v>143</v>
      </c>
      <c r="BM154" s="191" t="s">
        <v>251</v>
      </c>
    </row>
    <row r="155" s="2" customFormat="1">
      <c r="A155" s="38"/>
      <c r="B155" s="39"/>
      <c r="C155" s="38"/>
      <c r="D155" s="193" t="s">
        <v>152</v>
      </c>
      <c r="E155" s="38"/>
      <c r="F155" s="194" t="s">
        <v>252</v>
      </c>
      <c r="G155" s="38"/>
      <c r="H155" s="38"/>
      <c r="I155" s="195"/>
      <c r="J155" s="38"/>
      <c r="K155" s="38"/>
      <c r="L155" s="39"/>
      <c r="M155" s="196"/>
      <c r="N155" s="197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152</v>
      </c>
      <c r="AU155" s="19" t="s">
        <v>88</v>
      </c>
    </row>
    <row r="156" s="2" customFormat="1">
      <c r="A156" s="38"/>
      <c r="B156" s="39"/>
      <c r="C156" s="38"/>
      <c r="D156" s="202" t="s">
        <v>226</v>
      </c>
      <c r="E156" s="38"/>
      <c r="F156" s="203" t="s">
        <v>253</v>
      </c>
      <c r="G156" s="38"/>
      <c r="H156" s="38"/>
      <c r="I156" s="195"/>
      <c r="J156" s="38"/>
      <c r="K156" s="38"/>
      <c r="L156" s="39"/>
      <c r="M156" s="196"/>
      <c r="N156" s="197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226</v>
      </c>
      <c r="AU156" s="19" t="s">
        <v>88</v>
      </c>
    </row>
    <row r="157" s="14" customFormat="1">
      <c r="A157" s="14"/>
      <c r="B157" s="211"/>
      <c r="C157" s="14"/>
      <c r="D157" s="193" t="s">
        <v>228</v>
      </c>
      <c r="E157" s="212" t="s">
        <v>1</v>
      </c>
      <c r="F157" s="213" t="s">
        <v>254</v>
      </c>
      <c r="G157" s="14"/>
      <c r="H157" s="214">
        <v>0.33900000000000002</v>
      </c>
      <c r="I157" s="215"/>
      <c r="J157" s="14"/>
      <c r="K157" s="14"/>
      <c r="L157" s="211"/>
      <c r="M157" s="216"/>
      <c r="N157" s="217"/>
      <c r="O157" s="217"/>
      <c r="P157" s="217"/>
      <c r="Q157" s="217"/>
      <c r="R157" s="217"/>
      <c r="S157" s="217"/>
      <c r="T157" s="21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2" t="s">
        <v>228</v>
      </c>
      <c r="AU157" s="212" t="s">
        <v>88</v>
      </c>
      <c r="AV157" s="14" t="s">
        <v>88</v>
      </c>
      <c r="AW157" s="14" t="s">
        <v>34</v>
      </c>
      <c r="AX157" s="14" t="s">
        <v>79</v>
      </c>
      <c r="AY157" s="212" t="s">
        <v>144</v>
      </c>
    </row>
    <row r="158" s="14" customFormat="1">
      <c r="A158" s="14"/>
      <c r="B158" s="211"/>
      <c r="C158" s="14"/>
      <c r="D158" s="193" t="s">
        <v>228</v>
      </c>
      <c r="E158" s="212" t="s">
        <v>1</v>
      </c>
      <c r="F158" s="213" t="s">
        <v>255</v>
      </c>
      <c r="G158" s="14"/>
      <c r="H158" s="214">
        <v>29.285</v>
      </c>
      <c r="I158" s="215"/>
      <c r="J158" s="14"/>
      <c r="K158" s="14"/>
      <c r="L158" s="211"/>
      <c r="M158" s="216"/>
      <c r="N158" s="217"/>
      <c r="O158" s="217"/>
      <c r="P158" s="217"/>
      <c r="Q158" s="217"/>
      <c r="R158" s="217"/>
      <c r="S158" s="217"/>
      <c r="T158" s="21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2" t="s">
        <v>228</v>
      </c>
      <c r="AU158" s="212" t="s">
        <v>88</v>
      </c>
      <c r="AV158" s="14" t="s">
        <v>88</v>
      </c>
      <c r="AW158" s="14" t="s">
        <v>34</v>
      </c>
      <c r="AX158" s="14" t="s">
        <v>79</v>
      </c>
      <c r="AY158" s="212" t="s">
        <v>144</v>
      </c>
    </row>
    <row r="159" s="15" customFormat="1">
      <c r="A159" s="15"/>
      <c r="B159" s="219"/>
      <c r="C159" s="15"/>
      <c r="D159" s="193" t="s">
        <v>228</v>
      </c>
      <c r="E159" s="220" t="s">
        <v>1</v>
      </c>
      <c r="F159" s="221" t="s">
        <v>231</v>
      </c>
      <c r="G159" s="15"/>
      <c r="H159" s="222">
        <v>29.623999999999999</v>
      </c>
      <c r="I159" s="223"/>
      <c r="J159" s="15"/>
      <c r="K159" s="15"/>
      <c r="L159" s="219"/>
      <c r="M159" s="224"/>
      <c r="N159" s="225"/>
      <c r="O159" s="225"/>
      <c r="P159" s="225"/>
      <c r="Q159" s="225"/>
      <c r="R159" s="225"/>
      <c r="S159" s="225"/>
      <c r="T159" s="22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20" t="s">
        <v>228</v>
      </c>
      <c r="AU159" s="220" t="s">
        <v>88</v>
      </c>
      <c r="AV159" s="15" t="s">
        <v>143</v>
      </c>
      <c r="AW159" s="15" t="s">
        <v>34</v>
      </c>
      <c r="AX159" s="15" t="s">
        <v>86</v>
      </c>
      <c r="AY159" s="220" t="s">
        <v>144</v>
      </c>
    </row>
    <row r="160" s="2" customFormat="1" ht="37.8" customHeight="1">
      <c r="A160" s="38"/>
      <c r="B160" s="179"/>
      <c r="C160" s="180" t="s">
        <v>167</v>
      </c>
      <c r="D160" s="180" t="s">
        <v>147</v>
      </c>
      <c r="E160" s="181" t="s">
        <v>256</v>
      </c>
      <c r="F160" s="182" t="s">
        <v>257</v>
      </c>
      <c r="G160" s="183" t="s">
        <v>234</v>
      </c>
      <c r="H160" s="184">
        <v>503.608</v>
      </c>
      <c r="I160" s="185"/>
      <c r="J160" s="186">
        <f>ROUND(I160*H160,2)</f>
        <v>0</v>
      </c>
      <c r="K160" s="182" t="s">
        <v>223</v>
      </c>
      <c r="L160" s="39"/>
      <c r="M160" s="187" t="s">
        <v>1</v>
      </c>
      <c r="N160" s="188" t="s">
        <v>44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143</v>
      </c>
      <c r="AT160" s="191" t="s">
        <v>147</v>
      </c>
      <c r="AU160" s="191" t="s">
        <v>88</v>
      </c>
      <c r="AY160" s="19" t="s">
        <v>144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86</v>
      </c>
      <c r="BK160" s="192">
        <f>ROUND(I160*H160,2)</f>
        <v>0</v>
      </c>
      <c r="BL160" s="19" t="s">
        <v>143</v>
      </c>
      <c r="BM160" s="191" t="s">
        <v>258</v>
      </c>
    </row>
    <row r="161" s="2" customFormat="1">
      <c r="A161" s="38"/>
      <c r="B161" s="39"/>
      <c r="C161" s="38"/>
      <c r="D161" s="193" t="s">
        <v>152</v>
      </c>
      <c r="E161" s="38"/>
      <c r="F161" s="194" t="s">
        <v>259</v>
      </c>
      <c r="G161" s="38"/>
      <c r="H161" s="38"/>
      <c r="I161" s="195"/>
      <c r="J161" s="38"/>
      <c r="K161" s="38"/>
      <c r="L161" s="39"/>
      <c r="M161" s="196"/>
      <c r="N161" s="197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152</v>
      </c>
      <c r="AU161" s="19" t="s">
        <v>88</v>
      </c>
    </row>
    <row r="162" s="2" customFormat="1">
      <c r="A162" s="38"/>
      <c r="B162" s="39"/>
      <c r="C162" s="38"/>
      <c r="D162" s="202" t="s">
        <v>226</v>
      </c>
      <c r="E162" s="38"/>
      <c r="F162" s="203" t="s">
        <v>260</v>
      </c>
      <c r="G162" s="38"/>
      <c r="H162" s="38"/>
      <c r="I162" s="195"/>
      <c r="J162" s="38"/>
      <c r="K162" s="38"/>
      <c r="L162" s="39"/>
      <c r="M162" s="196"/>
      <c r="N162" s="197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226</v>
      </c>
      <c r="AU162" s="19" t="s">
        <v>88</v>
      </c>
    </row>
    <row r="163" s="14" customFormat="1">
      <c r="A163" s="14"/>
      <c r="B163" s="211"/>
      <c r="C163" s="14"/>
      <c r="D163" s="193" t="s">
        <v>228</v>
      </c>
      <c r="E163" s="212" t="s">
        <v>1</v>
      </c>
      <c r="F163" s="213" t="s">
        <v>261</v>
      </c>
      <c r="G163" s="14"/>
      <c r="H163" s="214">
        <v>503.608</v>
      </c>
      <c r="I163" s="215"/>
      <c r="J163" s="14"/>
      <c r="K163" s="14"/>
      <c r="L163" s="211"/>
      <c r="M163" s="216"/>
      <c r="N163" s="217"/>
      <c r="O163" s="217"/>
      <c r="P163" s="217"/>
      <c r="Q163" s="217"/>
      <c r="R163" s="217"/>
      <c r="S163" s="217"/>
      <c r="T163" s="21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2" t="s">
        <v>228</v>
      </c>
      <c r="AU163" s="212" t="s">
        <v>88</v>
      </c>
      <c r="AV163" s="14" t="s">
        <v>88</v>
      </c>
      <c r="AW163" s="14" t="s">
        <v>34</v>
      </c>
      <c r="AX163" s="14" t="s">
        <v>79</v>
      </c>
      <c r="AY163" s="212" t="s">
        <v>144</v>
      </c>
    </row>
    <row r="164" s="15" customFormat="1">
      <c r="A164" s="15"/>
      <c r="B164" s="219"/>
      <c r="C164" s="15"/>
      <c r="D164" s="193" t="s">
        <v>228</v>
      </c>
      <c r="E164" s="220" t="s">
        <v>1</v>
      </c>
      <c r="F164" s="221" t="s">
        <v>231</v>
      </c>
      <c r="G164" s="15"/>
      <c r="H164" s="222">
        <v>503.608</v>
      </c>
      <c r="I164" s="223"/>
      <c r="J164" s="15"/>
      <c r="K164" s="15"/>
      <c r="L164" s="219"/>
      <c r="M164" s="224"/>
      <c r="N164" s="225"/>
      <c r="O164" s="225"/>
      <c r="P164" s="225"/>
      <c r="Q164" s="225"/>
      <c r="R164" s="225"/>
      <c r="S164" s="225"/>
      <c r="T164" s="22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20" t="s">
        <v>228</v>
      </c>
      <c r="AU164" s="220" t="s">
        <v>88</v>
      </c>
      <c r="AV164" s="15" t="s">
        <v>143</v>
      </c>
      <c r="AW164" s="15" t="s">
        <v>34</v>
      </c>
      <c r="AX164" s="15" t="s">
        <v>86</v>
      </c>
      <c r="AY164" s="220" t="s">
        <v>144</v>
      </c>
    </row>
    <row r="165" s="2" customFormat="1" ht="33" customHeight="1">
      <c r="A165" s="38"/>
      <c r="B165" s="179"/>
      <c r="C165" s="180" t="s">
        <v>172</v>
      </c>
      <c r="D165" s="180" t="s">
        <v>147</v>
      </c>
      <c r="E165" s="181" t="s">
        <v>262</v>
      </c>
      <c r="F165" s="182" t="s">
        <v>263</v>
      </c>
      <c r="G165" s="183" t="s">
        <v>264</v>
      </c>
      <c r="H165" s="184">
        <v>62.210000000000001</v>
      </c>
      <c r="I165" s="185"/>
      <c r="J165" s="186">
        <f>ROUND(I165*H165,2)</f>
        <v>0</v>
      </c>
      <c r="K165" s="182" t="s">
        <v>223</v>
      </c>
      <c r="L165" s="39"/>
      <c r="M165" s="187" t="s">
        <v>1</v>
      </c>
      <c r="N165" s="188" t="s">
        <v>44</v>
      </c>
      <c r="O165" s="77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143</v>
      </c>
      <c r="AT165" s="191" t="s">
        <v>147</v>
      </c>
      <c r="AU165" s="191" t="s">
        <v>88</v>
      </c>
      <c r="AY165" s="19" t="s">
        <v>144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86</v>
      </c>
      <c r="BK165" s="192">
        <f>ROUND(I165*H165,2)</f>
        <v>0</v>
      </c>
      <c r="BL165" s="19" t="s">
        <v>143</v>
      </c>
      <c r="BM165" s="191" t="s">
        <v>265</v>
      </c>
    </row>
    <row r="166" s="2" customFormat="1">
      <c r="A166" s="38"/>
      <c r="B166" s="39"/>
      <c r="C166" s="38"/>
      <c r="D166" s="193" t="s">
        <v>152</v>
      </c>
      <c r="E166" s="38"/>
      <c r="F166" s="194" t="s">
        <v>266</v>
      </c>
      <c r="G166" s="38"/>
      <c r="H166" s="38"/>
      <c r="I166" s="195"/>
      <c r="J166" s="38"/>
      <c r="K166" s="38"/>
      <c r="L166" s="39"/>
      <c r="M166" s="196"/>
      <c r="N166" s="197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152</v>
      </c>
      <c r="AU166" s="19" t="s">
        <v>88</v>
      </c>
    </row>
    <row r="167" s="2" customFormat="1">
      <c r="A167" s="38"/>
      <c r="B167" s="39"/>
      <c r="C167" s="38"/>
      <c r="D167" s="202" t="s">
        <v>226</v>
      </c>
      <c r="E167" s="38"/>
      <c r="F167" s="203" t="s">
        <v>267</v>
      </c>
      <c r="G167" s="38"/>
      <c r="H167" s="38"/>
      <c r="I167" s="195"/>
      <c r="J167" s="38"/>
      <c r="K167" s="38"/>
      <c r="L167" s="39"/>
      <c r="M167" s="196"/>
      <c r="N167" s="197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226</v>
      </c>
      <c r="AU167" s="19" t="s">
        <v>88</v>
      </c>
    </row>
    <row r="168" s="14" customFormat="1">
      <c r="A168" s="14"/>
      <c r="B168" s="211"/>
      <c r="C168" s="14"/>
      <c r="D168" s="193" t="s">
        <v>228</v>
      </c>
      <c r="E168" s="212" t="s">
        <v>1</v>
      </c>
      <c r="F168" s="213" t="s">
        <v>268</v>
      </c>
      <c r="G168" s="14"/>
      <c r="H168" s="214">
        <v>62.210000000000001</v>
      </c>
      <c r="I168" s="215"/>
      <c r="J168" s="14"/>
      <c r="K168" s="14"/>
      <c r="L168" s="211"/>
      <c r="M168" s="216"/>
      <c r="N168" s="217"/>
      <c r="O168" s="217"/>
      <c r="P168" s="217"/>
      <c r="Q168" s="217"/>
      <c r="R168" s="217"/>
      <c r="S168" s="217"/>
      <c r="T168" s="21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2" t="s">
        <v>228</v>
      </c>
      <c r="AU168" s="212" t="s">
        <v>88</v>
      </c>
      <c r="AV168" s="14" t="s">
        <v>88</v>
      </c>
      <c r="AW168" s="14" t="s">
        <v>34</v>
      </c>
      <c r="AX168" s="14" t="s">
        <v>79</v>
      </c>
      <c r="AY168" s="212" t="s">
        <v>144</v>
      </c>
    </row>
    <row r="169" s="15" customFormat="1">
      <c r="A169" s="15"/>
      <c r="B169" s="219"/>
      <c r="C169" s="15"/>
      <c r="D169" s="193" t="s">
        <v>228</v>
      </c>
      <c r="E169" s="220" t="s">
        <v>1</v>
      </c>
      <c r="F169" s="221" t="s">
        <v>231</v>
      </c>
      <c r="G169" s="15"/>
      <c r="H169" s="222">
        <v>62.210000000000001</v>
      </c>
      <c r="I169" s="223"/>
      <c r="J169" s="15"/>
      <c r="K169" s="15"/>
      <c r="L169" s="219"/>
      <c r="M169" s="224"/>
      <c r="N169" s="225"/>
      <c r="O169" s="225"/>
      <c r="P169" s="225"/>
      <c r="Q169" s="225"/>
      <c r="R169" s="225"/>
      <c r="S169" s="225"/>
      <c r="T169" s="22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20" t="s">
        <v>228</v>
      </c>
      <c r="AU169" s="220" t="s">
        <v>88</v>
      </c>
      <c r="AV169" s="15" t="s">
        <v>143</v>
      </c>
      <c r="AW169" s="15" t="s">
        <v>34</v>
      </c>
      <c r="AX169" s="15" t="s">
        <v>86</v>
      </c>
      <c r="AY169" s="220" t="s">
        <v>144</v>
      </c>
    </row>
    <row r="170" s="2" customFormat="1" ht="24.15" customHeight="1">
      <c r="A170" s="38"/>
      <c r="B170" s="179"/>
      <c r="C170" s="180" t="s">
        <v>177</v>
      </c>
      <c r="D170" s="180" t="s">
        <v>147</v>
      </c>
      <c r="E170" s="181" t="s">
        <v>269</v>
      </c>
      <c r="F170" s="182" t="s">
        <v>270</v>
      </c>
      <c r="G170" s="183" t="s">
        <v>271</v>
      </c>
      <c r="H170" s="184">
        <v>28</v>
      </c>
      <c r="I170" s="185"/>
      <c r="J170" s="186">
        <f>ROUND(I170*H170,2)</f>
        <v>0</v>
      </c>
      <c r="K170" s="182" t="s">
        <v>223</v>
      </c>
      <c r="L170" s="39"/>
      <c r="M170" s="187" t="s">
        <v>1</v>
      </c>
      <c r="N170" s="188" t="s">
        <v>44</v>
      </c>
      <c r="O170" s="77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143</v>
      </c>
      <c r="AT170" s="191" t="s">
        <v>147</v>
      </c>
      <c r="AU170" s="191" t="s">
        <v>88</v>
      </c>
      <c r="AY170" s="19" t="s">
        <v>144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86</v>
      </c>
      <c r="BK170" s="192">
        <f>ROUND(I170*H170,2)</f>
        <v>0</v>
      </c>
      <c r="BL170" s="19" t="s">
        <v>143</v>
      </c>
      <c r="BM170" s="191" t="s">
        <v>272</v>
      </c>
    </row>
    <row r="171" s="2" customFormat="1">
      <c r="A171" s="38"/>
      <c r="B171" s="39"/>
      <c r="C171" s="38"/>
      <c r="D171" s="193" t="s">
        <v>152</v>
      </c>
      <c r="E171" s="38"/>
      <c r="F171" s="194" t="s">
        <v>273</v>
      </c>
      <c r="G171" s="38"/>
      <c r="H171" s="38"/>
      <c r="I171" s="195"/>
      <c r="J171" s="38"/>
      <c r="K171" s="38"/>
      <c r="L171" s="39"/>
      <c r="M171" s="196"/>
      <c r="N171" s="197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152</v>
      </c>
      <c r="AU171" s="19" t="s">
        <v>88</v>
      </c>
    </row>
    <row r="172" s="2" customFormat="1">
      <c r="A172" s="38"/>
      <c r="B172" s="39"/>
      <c r="C172" s="38"/>
      <c r="D172" s="202" t="s">
        <v>226</v>
      </c>
      <c r="E172" s="38"/>
      <c r="F172" s="203" t="s">
        <v>274</v>
      </c>
      <c r="G172" s="38"/>
      <c r="H172" s="38"/>
      <c r="I172" s="195"/>
      <c r="J172" s="38"/>
      <c r="K172" s="38"/>
      <c r="L172" s="39"/>
      <c r="M172" s="196"/>
      <c r="N172" s="197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226</v>
      </c>
      <c r="AU172" s="19" t="s">
        <v>88</v>
      </c>
    </row>
    <row r="173" s="13" customFormat="1">
      <c r="A173" s="13"/>
      <c r="B173" s="204"/>
      <c r="C173" s="13"/>
      <c r="D173" s="193" t="s">
        <v>228</v>
      </c>
      <c r="E173" s="205" t="s">
        <v>1</v>
      </c>
      <c r="F173" s="206" t="s">
        <v>275</v>
      </c>
      <c r="G173" s="13"/>
      <c r="H173" s="205" t="s">
        <v>1</v>
      </c>
      <c r="I173" s="207"/>
      <c r="J173" s="13"/>
      <c r="K173" s="13"/>
      <c r="L173" s="204"/>
      <c r="M173" s="208"/>
      <c r="N173" s="209"/>
      <c r="O173" s="209"/>
      <c r="P173" s="209"/>
      <c r="Q173" s="209"/>
      <c r="R173" s="209"/>
      <c r="S173" s="209"/>
      <c r="T173" s="21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5" t="s">
        <v>228</v>
      </c>
      <c r="AU173" s="205" t="s">
        <v>88</v>
      </c>
      <c r="AV173" s="13" t="s">
        <v>86</v>
      </c>
      <c r="AW173" s="13" t="s">
        <v>34</v>
      </c>
      <c r="AX173" s="13" t="s">
        <v>79</v>
      </c>
      <c r="AY173" s="205" t="s">
        <v>144</v>
      </c>
    </row>
    <row r="174" s="14" customFormat="1">
      <c r="A174" s="14"/>
      <c r="B174" s="211"/>
      <c r="C174" s="14"/>
      <c r="D174" s="193" t="s">
        <v>228</v>
      </c>
      <c r="E174" s="212" t="s">
        <v>1</v>
      </c>
      <c r="F174" s="213" t="s">
        <v>276</v>
      </c>
      <c r="G174" s="14"/>
      <c r="H174" s="214">
        <v>28</v>
      </c>
      <c r="I174" s="215"/>
      <c r="J174" s="14"/>
      <c r="K174" s="14"/>
      <c r="L174" s="211"/>
      <c r="M174" s="216"/>
      <c r="N174" s="217"/>
      <c r="O174" s="217"/>
      <c r="P174" s="217"/>
      <c r="Q174" s="217"/>
      <c r="R174" s="217"/>
      <c r="S174" s="217"/>
      <c r="T174" s="21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12" t="s">
        <v>228</v>
      </c>
      <c r="AU174" s="212" t="s">
        <v>88</v>
      </c>
      <c r="AV174" s="14" t="s">
        <v>88</v>
      </c>
      <c r="AW174" s="14" t="s">
        <v>34</v>
      </c>
      <c r="AX174" s="14" t="s">
        <v>79</v>
      </c>
      <c r="AY174" s="212" t="s">
        <v>144</v>
      </c>
    </row>
    <row r="175" s="15" customFormat="1">
      <c r="A175" s="15"/>
      <c r="B175" s="219"/>
      <c r="C175" s="15"/>
      <c r="D175" s="193" t="s">
        <v>228</v>
      </c>
      <c r="E175" s="220" t="s">
        <v>1</v>
      </c>
      <c r="F175" s="221" t="s">
        <v>231</v>
      </c>
      <c r="G175" s="15"/>
      <c r="H175" s="222">
        <v>28</v>
      </c>
      <c r="I175" s="223"/>
      <c r="J175" s="15"/>
      <c r="K175" s="15"/>
      <c r="L175" s="219"/>
      <c r="M175" s="224"/>
      <c r="N175" s="225"/>
      <c r="O175" s="225"/>
      <c r="P175" s="225"/>
      <c r="Q175" s="225"/>
      <c r="R175" s="225"/>
      <c r="S175" s="225"/>
      <c r="T175" s="22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20" t="s">
        <v>228</v>
      </c>
      <c r="AU175" s="220" t="s">
        <v>88</v>
      </c>
      <c r="AV175" s="15" t="s">
        <v>143</v>
      </c>
      <c r="AW175" s="15" t="s">
        <v>34</v>
      </c>
      <c r="AX175" s="15" t="s">
        <v>86</v>
      </c>
      <c r="AY175" s="220" t="s">
        <v>144</v>
      </c>
    </row>
    <row r="176" s="12" customFormat="1" ht="22.8" customHeight="1">
      <c r="A176" s="12"/>
      <c r="B176" s="166"/>
      <c r="C176" s="12"/>
      <c r="D176" s="167" t="s">
        <v>78</v>
      </c>
      <c r="E176" s="177" t="s">
        <v>88</v>
      </c>
      <c r="F176" s="177" t="s">
        <v>277</v>
      </c>
      <c r="G176" s="12"/>
      <c r="H176" s="12"/>
      <c r="I176" s="169"/>
      <c r="J176" s="178">
        <f>BK176</f>
        <v>0</v>
      </c>
      <c r="K176" s="12"/>
      <c r="L176" s="166"/>
      <c r="M176" s="171"/>
      <c r="N176" s="172"/>
      <c r="O176" s="172"/>
      <c r="P176" s="173">
        <f>SUM(P177:P207)</f>
        <v>0</v>
      </c>
      <c r="Q176" s="172"/>
      <c r="R176" s="173">
        <f>SUM(R177:R207)</f>
        <v>62.403233159999999</v>
      </c>
      <c r="S176" s="172"/>
      <c r="T176" s="174">
        <f>SUM(T177:T207)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7" t="s">
        <v>86</v>
      </c>
      <c r="AT176" s="175" t="s">
        <v>78</v>
      </c>
      <c r="AU176" s="175" t="s">
        <v>86</v>
      </c>
      <c r="AY176" s="167" t="s">
        <v>144</v>
      </c>
      <c r="BK176" s="176">
        <f>SUM(BK177:BK207)</f>
        <v>0</v>
      </c>
    </row>
    <row r="177" s="2" customFormat="1" ht="16.5" customHeight="1">
      <c r="A177" s="38"/>
      <c r="B177" s="179"/>
      <c r="C177" s="180" t="s">
        <v>182</v>
      </c>
      <c r="D177" s="180" t="s">
        <v>147</v>
      </c>
      <c r="E177" s="181" t="s">
        <v>278</v>
      </c>
      <c r="F177" s="182" t="s">
        <v>279</v>
      </c>
      <c r="G177" s="183" t="s">
        <v>234</v>
      </c>
      <c r="H177" s="184">
        <v>26.984999999999999</v>
      </c>
      <c r="I177" s="185"/>
      <c r="J177" s="186">
        <f>ROUND(I177*H177,2)</f>
        <v>0</v>
      </c>
      <c r="K177" s="182" t="s">
        <v>223</v>
      </c>
      <c r="L177" s="39"/>
      <c r="M177" s="187" t="s">
        <v>1</v>
      </c>
      <c r="N177" s="188" t="s">
        <v>44</v>
      </c>
      <c r="O177" s="77"/>
      <c r="P177" s="189">
        <f>O177*H177</f>
        <v>0</v>
      </c>
      <c r="Q177" s="189">
        <v>2.3010199999999998</v>
      </c>
      <c r="R177" s="189">
        <f>Q177*H177</f>
        <v>62.093024699999994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143</v>
      </c>
      <c r="AT177" s="191" t="s">
        <v>147</v>
      </c>
      <c r="AU177" s="191" t="s">
        <v>88</v>
      </c>
      <c r="AY177" s="19" t="s">
        <v>144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86</v>
      </c>
      <c r="BK177" s="192">
        <f>ROUND(I177*H177,2)</f>
        <v>0</v>
      </c>
      <c r="BL177" s="19" t="s">
        <v>143</v>
      </c>
      <c r="BM177" s="191" t="s">
        <v>280</v>
      </c>
    </row>
    <row r="178" s="2" customFormat="1">
      <c r="A178" s="38"/>
      <c r="B178" s="39"/>
      <c r="C178" s="38"/>
      <c r="D178" s="193" t="s">
        <v>152</v>
      </c>
      <c r="E178" s="38"/>
      <c r="F178" s="194" t="s">
        <v>281</v>
      </c>
      <c r="G178" s="38"/>
      <c r="H178" s="38"/>
      <c r="I178" s="195"/>
      <c r="J178" s="38"/>
      <c r="K178" s="38"/>
      <c r="L178" s="39"/>
      <c r="M178" s="196"/>
      <c r="N178" s="197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152</v>
      </c>
      <c r="AU178" s="19" t="s">
        <v>88</v>
      </c>
    </row>
    <row r="179" s="2" customFormat="1">
      <c r="A179" s="38"/>
      <c r="B179" s="39"/>
      <c r="C179" s="38"/>
      <c r="D179" s="202" t="s">
        <v>226</v>
      </c>
      <c r="E179" s="38"/>
      <c r="F179" s="203" t="s">
        <v>282</v>
      </c>
      <c r="G179" s="38"/>
      <c r="H179" s="38"/>
      <c r="I179" s="195"/>
      <c r="J179" s="38"/>
      <c r="K179" s="38"/>
      <c r="L179" s="39"/>
      <c r="M179" s="196"/>
      <c r="N179" s="197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226</v>
      </c>
      <c r="AU179" s="19" t="s">
        <v>88</v>
      </c>
    </row>
    <row r="180" s="13" customFormat="1">
      <c r="A180" s="13"/>
      <c r="B180" s="204"/>
      <c r="C180" s="13"/>
      <c r="D180" s="193" t="s">
        <v>228</v>
      </c>
      <c r="E180" s="205" t="s">
        <v>1</v>
      </c>
      <c r="F180" s="206" t="s">
        <v>244</v>
      </c>
      <c r="G180" s="13"/>
      <c r="H180" s="205" t="s">
        <v>1</v>
      </c>
      <c r="I180" s="207"/>
      <c r="J180" s="13"/>
      <c r="K180" s="13"/>
      <c r="L180" s="204"/>
      <c r="M180" s="208"/>
      <c r="N180" s="209"/>
      <c r="O180" s="209"/>
      <c r="P180" s="209"/>
      <c r="Q180" s="209"/>
      <c r="R180" s="209"/>
      <c r="S180" s="209"/>
      <c r="T180" s="21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5" t="s">
        <v>228</v>
      </c>
      <c r="AU180" s="205" t="s">
        <v>88</v>
      </c>
      <c r="AV180" s="13" t="s">
        <v>86</v>
      </c>
      <c r="AW180" s="13" t="s">
        <v>34</v>
      </c>
      <c r="AX180" s="13" t="s">
        <v>79</v>
      </c>
      <c r="AY180" s="205" t="s">
        <v>144</v>
      </c>
    </row>
    <row r="181" s="14" customFormat="1">
      <c r="A181" s="14"/>
      <c r="B181" s="211"/>
      <c r="C181" s="14"/>
      <c r="D181" s="193" t="s">
        <v>228</v>
      </c>
      <c r="E181" s="212" t="s">
        <v>1</v>
      </c>
      <c r="F181" s="213" t="s">
        <v>283</v>
      </c>
      <c r="G181" s="14"/>
      <c r="H181" s="214">
        <v>16.983000000000001</v>
      </c>
      <c r="I181" s="215"/>
      <c r="J181" s="14"/>
      <c r="K181" s="14"/>
      <c r="L181" s="211"/>
      <c r="M181" s="216"/>
      <c r="N181" s="217"/>
      <c r="O181" s="217"/>
      <c r="P181" s="217"/>
      <c r="Q181" s="217"/>
      <c r="R181" s="217"/>
      <c r="S181" s="217"/>
      <c r="T181" s="21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12" t="s">
        <v>228</v>
      </c>
      <c r="AU181" s="212" t="s">
        <v>88</v>
      </c>
      <c r="AV181" s="14" t="s">
        <v>88</v>
      </c>
      <c r="AW181" s="14" t="s">
        <v>34</v>
      </c>
      <c r="AX181" s="14" t="s">
        <v>79</v>
      </c>
      <c r="AY181" s="212" t="s">
        <v>144</v>
      </c>
    </row>
    <row r="182" s="14" customFormat="1">
      <c r="A182" s="14"/>
      <c r="B182" s="211"/>
      <c r="C182" s="14"/>
      <c r="D182" s="193" t="s">
        <v>228</v>
      </c>
      <c r="E182" s="212" t="s">
        <v>1</v>
      </c>
      <c r="F182" s="213" t="s">
        <v>284</v>
      </c>
      <c r="G182" s="14"/>
      <c r="H182" s="214">
        <v>0.85099999999999998</v>
      </c>
      <c r="I182" s="215"/>
      <c r="J182" s="14"/>
      <c r="K182" s="14"/>
      <c r="L182" s="211"/>
      <c r="M182" s="216"/>
      <c r="N182" s="217"/>
      <c r="O182" s="217"/>
      <c r="P182" s="217"/>
      <c r="Q182" s="217"/>
      <c r="R182" s="217"/>
      <c r="S182" s="217"/>
      <c r="T182" s="21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12" t="s">
        <v>228</v>
      </c>
      <c r="AU182" s="212" t="s">
        <v>88</v>
      </c>
      <c r="AV182" s="14" t="s">
        <v>88</v>
      </c>
      <c r="AW182" s="14" t="s">
        <v>34</v>
      </c>
      <c r="AX182" s="14" t="s">
        <v>79</v>
      </c>
      <c r="AY182" s="212" t="s">
        <v>144</v>
      </c>
    </row>
    <row r="183" s="14" customFormat="1">
      <c r="A183" s="14"/>
      <c r="B183" s="211"/>
      <c r="C183" s="14"/>
      <c r="D183" s="193" t="s">
        <v>228</v>
      </c>
      <c r="E183" s="212" t="s">
        <v>1</v>
      </c>
      <c r="F183" s="213" t="s">
        <v>285</v>
      </c>
      <c r="G183" s="14"/>
      <c r="H183" s="214">
        <v>0.83999999999999997</v>
      </c>
      <c r="I183" s="215"/>
      <c r="J183" s="14"/>
      <c r="K183" s="14"/>
      <c r="L183" s="211"/>
      <c r="M183" s="216"/>
      <c r="N183" s="217"/>
      <c r="O183" s="217"/>
      <c r="P183" s="217"/>
      <c r="Q183" s="217"/>
      <c r="R183" s="217"/>
      <c r="S183" s="217"/>
      <c r="T183" s="21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2" t="s">
        <v>228</v>
      </c>
      <c r="AU183" s="212" t="s">
        <v>88</v>
      </c>
      <c r="AV183" s="14" t="s">
        <v>88</v>
      </c>
      <c r="AW183" s="14" t="s">
        <v>34</v>
      </c>
      <c r="AX183" s="14" t="s">
        <v>79</v>
      </c>
      <c r="AY183" s="212" t="s">
        <v>144</v>
      </c>
    </row>
    <row r="184" s="14" customFormat="1">
      <c r="A184" s="14"/>
      <c r="B184" s="211"/>
      <c r="C184" s="14"/>
      <c r="D184" s="193" t="s">
        <v>228</v>
      </c>
      <c r="E184" s="212" t="s">
        <v>1</v>
      </c>
      <c r="F184" s="213" t="s">
        <v>286</v>
      </c>
      <c r="G184" s="14"/>
      <c r="H184" s="214">
        <v>4.5979999999999999</v>
      </c>
      <c r="I184" s="215"/>
      <c r="J184" s="14"/>
      <c r="K184" s="14"/>
      <c r="L184" s="211"/>
      <c r="M184" s="216"/>
      <c r="N184" s="217"/>
      <c r="O184" s="217"/>
      <c r="P184" s="217"/>
      <c r="Q184" s="217"/>
      <c r="R184" s="217"/>
      <c r="S184" s="217"/>
      <c r="T184" s="21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12" t="s">
        <v>228</v>
      </c>
      <c r="AU184" s="212" t="s">
        <v>88</v>
      </c>
      <c r="AV184" s="14" t="s">
        <v>88</v>
      </c>
      <c r="AW184" s="14" t="s">
        <v>34</v>
      </c>
      <c r="AX184" s="14" t="s">
        <v>79</v>
      </c>
      <c r="AY184" s="212" t="s">
        <v>144</v>
      </c>
    </row>
    <row r="185" s="14" customFormat="1">
      <c r="A185" s="14"/>
      <c r="B185" s="211"/>
      <c r="C185" s="14"/>
      <c r="D185" s="193" t="s">
        <v>228</v>
      </c>
      <c r="E185" s="212" t="s">
        <v>1</v>
      </c>
      <c r="F185" s="213" t="s">
        <v>248</v>
      </c>
      <c r="G185" s="14"/>
      <c r="H185" s="214">
        <v>1.26</v>
      </c>
      <c r="I185" s="215"/>
      <c r="J185" s="14"/>
      <c r="K185" s="14"/>
      <c r="L185" s="211"/>
      <c r="M185" s="216"/>
      <c r="N185" s="217"/>
      <c r="O185" s="217"/>
      <c r="P185" s="217"/>
      <c r="Q185" s="217"/>
      <c r="R185" s="217"/>
      <c r="S185" s="217"/>
      <c r="T185" s="21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12" t="s">
        <v>228</v>
      </c>
      <c r="AU185" s="212" t="s">
        <v>88</v>
      </c>
      <c r="AV185" s="14" t="s">
        <v>88</v>
      </c>
      <c r="AW185" s="14" t="s">
        <v>34</v>
      </c>
      <c r="AX185" s="14" t="s">
        <v>79</v>
      </c>
      <c r="AY185" s="212" t="s">
        <v>144</v>
      </c>
    </row>
    <row r="186" s="16" customFormat="1">
      <c r="A186" s="16"/>
      <c r="B186" s="227"/>
      <c r="C186" s="16"/>
      <c r="D186" s="193" t="s">
        <v>228</v>
      </c>
      <c r="E186" s="228" t="s">
        <v>1</v>
      </c>
      <c r="F186" s="229" t="s">
        <v>287</v>
      </c>
      <c r="G186" s="16"/>
      <c r="H186" s="230">
        <v>24.532</v>
      </c>
      <c r="I186" s="231"/>
      <c r="J186" s="16"/>
      <c r="K186" s="16"/>
      <c r="L186" s="227"/>
      <c r="M186" s="232"/>
      <c r="N186" s="233"/>
      <c r="O186" s="233"/>
      <c r="P186" s="233"/>
      <c r="Q186" s="233"/>
      <c r="R186" s="233"/>
      <c r="S186" s="233"/>
      <c r="T186" s="234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28" t="s">
        <v>228</v>
      </c>
      <c r="AU186" s="228" t="s">
        <v>88</v>
      </c>
      <c r="AV186" s="16" t="s">
        <v>158</v>
      </c>
      <c r="AW186" s="16" t="s">
        <v>34</v>
      </c>
      <c r="AX186" s="16" t="s">
        <v>79</v>
      </c>
      <c r="AY186" s="228" t="s">
        <v>144</v>
      </c>
    </row>
    <row r="187" s="14" customFormat="1">
      <c r="A187" s="14"/>
      <c r="B187" s="211"/>
      <c r="C187" s="14"/>
      <c r="D187" s="193" t="s">
        <v>228</v>
      </c>
      <c r="E187" s="212" t="s">
        <v>1</v>
      </c>
      <c r="F187" s="213" t="s">
        <v>288</v>
      </c>
      <c r="G187" s="14"/>
      <c r="H187" s="214">
        <v>2.4529999999999998</v>
      </c>
      <c r="I187" s="215"/>
      <c r="J187" s="14"/>
      <c r="K187" s="14"/>
      <c r="L187" s="211"/>
      <c r="M187" s="216"/>
      <c r="N187" s="217"/>
      <c r="O187" s="217"/>
      <c r="P187" s="217"/>
      <c r="Q187" s="217"/>
      <c r="R187" s="217"/>
      <c r="S187" s="217"/>
      <c r="T187" s="21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2" t="s">
        <v>228</v>
      </c>
      <c r="AU187" s="212" t="s">
        <v>88</v>
      </c>
      <c r="AV187" s="14" t="s">
        <v>88</v>
      </c>
      <c r="AW187" s="14" t="s">
        <v>34</v>
      </c>
      <c r="AX187" s="14" t="s">
        <v>79</v>
      </c>
      <c r="AY187" s="212" t="s">
        <v>144</v>
      </c>
    </row>
    <row r="188" s="15" customFormat="1">
      <c r="A188" s="15"/>
      <c r="B188" s="219"/>
      <c r="C188" s="15"/>
      <c r="D188" s="193" t="s">
        <v>228</v>
      </c>
      <c r="E188" s="220" t="s">
        <v>1</v>
      </c>
      <c r="F188" s="221" t="s">
        <v>231</v>
      </c>
      <c r="G188" s="15"/>
      <c r="H188" s="222">
        <v>26.984999999999999</v>
      </c>
      <c r="I188" s="223"/>
      <c r="J188" s="15"/>
      <c r="K188" s="15"/>
      <c r="L188" s="219"/>
      <c r="M188" s="224"/>
      <c r="N188" s="225"/>
      <c r="O188" s="225"/>
      <c r="P188" s="225"/>
      <c r="Q188" s="225"/>
      <c r="R188" s="225"/>
      <c r="S188" s="225"/>
      <c r="T188" s="22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20" t="s">
        <v>228</v>
      </c>
      <c r="AU188" s="220" t="s">
        <v>88</v>
      </c>
      <c r="AV188" s="15" t="s">
        <v>143</v>
      </c>
      <c r="AW188" s="15" t="s">
        <v>34</v>
      </c>
      <c r="AX188" s="15" t="s">
        <v>86</v>
      </c>
      <c r="AY188" s="220" t="s">
        <v>144</v>
      </c>
    </row>
    <row r="189" s="2" customFormat="1" ht="16.5" customHeight="1">
      <c r="A189" s="38"/>
      <c r="B189" s="179"/>
      <c r="C189" s="180" t="s">
        <v>187</v>
      </c>
      <c r="D189" s="180" t="s">
        <v>147</v>
      </c>
      <c r="E189" s="181" t="s">
        <v>289</v>
      </c>
      <c r="F189" s="182" t="s">
        <v>290</v>
      </c>
      <c r="G189" s="183" t="s">
        <v>271</v>
      </c>
      <c r="H189" s="184">
        <v>22.968</v>
      </c>
      <c r="I189" s="185"/>
      <c r="J189" s="186">
        <f>ROUND(I189*H189,2)</f>
        <v>0</v>
      </c>
      <c r="K189" s="182" t="s">
        <v>223</v>
      </c>
      <c r="L189" s="39"/>
      <c r="M189" s="187" t="s">
        <v>1</v>
      </c>
      <c r="N189" s="188" t="s">
        <v>44</v>
      </c>
      <c r="O189" s="77"/>
      <c r="P189" s="189">
        <f>O189*H189</f>
        <v>0</v>
      </c>
      <c r="Q189" s="189">
        <v>0.0026900000000000001</v>
      </c>
      <c r="R189" s="189">
        <f>Q189*H189</f>
        <v>0.061783920000000006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143</v>
      </c>
      <c r="AT189" s="191" t="s">
        <v>147</v>
      </c>
      <c r="AU189" s="191" t="s">
        <v>88</v>
      </c>
      <c r="AY189" s="19" t="s">
        <v>144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86</v>
      </c>
      <c r="BK189" s="192">
        <f>ROUND(I189*H189,2)</f>
        <v>0</v>
      </c>
      <c r="BL189" s="19" t="s">
        <v>143</v>
      </c>
      <c r="BM189" s="191" t="s">
        <v>291</v>
      </c>
    </row>
    <row r="190" s="2" customFormat="1">
      <c r="A190" s="38"/>
      <c r="B190" s="39"/>
      <c r="C190" s="38"/>
      <c r="D190" s="193" t="s">
        <v>152</v>
      </c>
      <c r="E190" s="38"/>
      <c r="F190" s="194" t="s">
        <v>292</v>
      </c>
      <c r="G190" s="38"/>
      <c r="H190" s="38"/>
      <c r="I190" s="195"/>
      <c r="J190" s="38"/>
      <c r="K190" s="38"/>
      <c r="L190" s="39"/>
      <c r="M190" s="196"/>
      <c r="N190" s="197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9" t="s">
        <v>152</v>
      </c>
      <c r="AU190" s="19" t="s">
        <v>88</v>
      </c>
    </row>
    <row r="191" s="2" customFormat="1">
      <c r="A191" s="38"/>
      <c r="B191" s="39"/>
      <c r="C191" s="38"/>
      <c r="D191" s="202" t="s">
        <v>226</v>
      </c>
      <c r="E191" s="38"/>
      <c r="F191" s="203" t="s">
        <v>293</v>
      </c>
      <c r="G191" s="38"/>
      <c r="H191" s="38"/>
      <c r="I191" s="195"/>
      <c r="J191" s="38"/>
      <c r="K191" s="38"/>
      <c r="L191" s="39"/>
      <c r="M191" s="196"/>
      <c r="N191" s="197"/>
      <c r="O191" s="77"/>
      <c r="P191" s="77"/>
      <c r="Q191" s="77"/>
      <c r="R191" s="77"/>
      <c r="S191" s="77"/>
      <c r="T191" s="7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226</v>
      </c>
      <c r="AU191" s="19" t="s">
        <v>88</v>
      </c>
    </row>
    <row r="192" s="13" customFormat="1">
      <c r="A192" s="13"/>
      <c r="B192" s="204"/>
      <c r="C192" s="13"/>
      <c r="D192" s="193" t="s">
        <v>228</v>
      </c>
      <c r="E192" s="205" t="s">
        <v>1</v>
      </c>
      <c r="F192" s="206" t="s">
        <v>294</v>
      </c>
      <c r="G192" s="13"/>
      <c r="H192" s="205" t="s">
        <v>1</v>
      </c>
      <c r="I192" s="207"/>
      <c r="J192" s="13"/>
      <c r="K192" s="13"/>
      <c r="L192" s="204"/>
      <c r="M192" s="208"/>
      <c r="N192" s="209"/>
      <c r="O192" s="209"/>
      <c r="P192" s="209"/>
      <c r="Q192" s="209"/>
      <c r="R192" s="209"/>
      <c r="S192" s="209"/>
      <c r="T192" s="21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5" t="s">
        <v>228</v>
      </c>
      <c r="AU192" s="205" t="s">
        <v>88</v>
      </c>
      <c r="AV192" s="13" t="s">
        <v>86</v>
      </c>
      <c r="AW192" s="13" t="s">
        <v>34</v>
      </c>
      <c r="AX192" s="13" t="s">
        <v>79</v>
      </c>
      <c r="AY192" s="205" t="s">
        <v>144</v>
      </c>
    </row>
    <row r="193" s="14" customFormat="1">
      <c r="A193" s="14"/>
      <c r="B193" s="211"/>
      <c r="C193" s="14"/>
      <c r="D193" s="193" t="s">
        <v>228</v>
      </c>
      <c r="E193" s="212" t="s">
        <v>1</v>
      </c>
      <c r="F193" s="213" t="s">
        <v>295</v>
      </c>
      <c r="G193" s="14"/>
      <c r="H193" s="214">
        <v>22.968</v>
      </c>
      <c r="I193" s="215"/>
      <c r="J193" s="14"/>
      <c r="K193" s="14"/>
      <c r="L193" s="211"/>
      <c r="M193" s="216"/>
      <c r="N193" s="217"/>
      <c r="O193" s="217"/>
      <c r="P193" s="217"/>
      <c r="Q193" s="217"/>
      <c r="R193" s="217"/>
      <c r="S193" s="217"/>
      <c r="T193" s="21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12" t="s">
        <v>228</v>
      </c>
      <c r="AU193" s="212" t="s">
        <v>88</v>
      </c>
      <c r="AV193" s="14" t="s">
        <v>88</v>
      </c>
      <c r="AW193" s="14" t="s">
        <v>34</v>
      </c>
      <c r="AX193" s="14" t="s">
        <v>79</v>
      </c>
      <c r="AY193" s="212" t="s">
        <v>144</v>
      </c>
    </row>
    <row r="194" s="15" customFormat="1">
      <c r="A194" s="15"/>
      <c r="B194" s="219"/>
      <c r="C194" s="15"/>
      <c r="D194" s="193" t="s">
        <v>228</v>
      </c>
      <c r="E194" s="220" t="s">
        <v>1</v>
      </c>
      <c r="F194" s="221" t="s">
        <v>231</v>
      </c>
      <c r="G194" s="15"/>
      <c r="H194" s="222">
        <v>22.968</v>
      </c>
      <c r="I194" s="223"/>
      <c r="J194" s="15"/>
      <c r="K194" s="15"/>
      <c r="L194" s="219"/>
      <c r="M194" s="224"/>
      <c r="N194" s="225"/>
      <c r="O194" s="225"/>
      <c r="P194" s="225"/>
      <c r="Q194" s="225"/>
      <c r="R194" s="225"/>
      <c r="S194" s="225"/>
      <c r="T194" s="22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20" t="s">
        <v>228</v>
      </c>
      <c r="AU194" s="220" t="s">
        <v>88</v>
      </c>
      <c r="AV194" s="15" t="s">
        <v>143</v>
      </c>
      <c r="AW194" s="15" t="s">
        <v>34</v>
      </c>
      <c r="AX194" s="15" t="s">
        <v>86</v>
      </c>
      <c r="AY194" s="220" t="s">
        <v>144</v>
      </c>
    </row>
    <row r="195" s="2" customFormat="1" ht="16.5" customHeight="1">
      <c r="A195" s="38"/>
      <c r="B195" s="179"/>
      <c r="C195" s="180" t="s">
        <v>192</v>
      </c>
      <c r="D195" s="180" t="s">
        <v>147</v>
      </c>
      <c r="E195" s="181" t="s">
        <v>296</v>
      </c>
      <c r="F195" s="182" t="s">
        <v>297</v>
      </c>
      <c r="G195" s="183" t="s">
        <v>271</v>
      </c>
      <c r="H195" s="184">
        <v>22.968</v>
      </c>
      <c r="I195" s="185"/>
      <c r="J195" s="186">
        <f>ROUND(I195*H195,2)</f>
        <v>0</v>
      </c>
      <c r="K195" s="182" t="s">
        <v>223</v>
      </c>
      <c r="L195" s="39"/>
      <c r="M195" s="187" t="s">
        <v>1</v>
      </c>
      <c r="N195" s="188" t="s">
        <v>44</v>
      </c>
      <c r="O195" s="77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143</v>
      </c>
      <c r="AT195" s="191" t="s">
        <v>147</v>
      </c>
      <c r="AU195" s="191" t="s">
        <v>88</v>
      </c>
      <c r="AY195" s="19" t="s">
        <v>144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86</v>
      </c>
      <c r="BK195" s="192">
        <f>ROUND(I195*H195,2)</f>
        <v>0</v>
      </c>
      <c r="BL195" s="19" t="s">
        <v>143</v>
      </c>
      <c r="BM195" s="191" t="s">
        <v>298</v>
      </c>
    </row>
    <row r="196" s="2" customFormat="1">
      <c r="A196" s="38"/>
      <c r="B196" s="39"/>
      <c r="C196" s="38"/>
      <c r="D196" s="193" t="s">
        <v>152</v>
      </c>
      <c r="E196" s="38"/>
      <c r="F196" s="194" t="s">
        <v>299</v>
      </c>
      <c r="G196" s="38"/>
      <c r="H196" s="38"/>
      <c r="I196" s="195"/>
      <c r="J196" s="38"/>
      <c r="K196" s="38"/>
      <c r="L196" s="39"/>
      <c r="M196" s="196"/>
      <c r="N196" s="197"/>
      <c r="O196" s="77"/>
      <c r="P196" s="77"/>
      <c r="Q196" s="77"/>
      <c r="R196" s="77"/>
      <c r="S196" s="77"/>
      <c r="T196" s="7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9" t="s">
        <v>152</v>
      </c>
      <c r="AU196" s="19" t="s">
        <v>88</v>
      </c>
    </row>
    <row r="197" s="2" customFormat="1">
      <c r="A197" s="38"/>
      <c r="B197" s="39"/>
      <c r="C197" s="38"/>
      <c r="D197" s="202" t="s">
        <v>226</v>
      </c>
      <c r="E197" s="38"/>
      <c r="F197" s="203" t="s">
        <v>300</v>
      </c>
      <c r="G197" s="38"/>
      <c r="H197" s="38"/>
      <c r="I197" s="195"/>
      <c r="J197" s="38"/>
      <c r="K197" s="38"/>
      <c r="L197" s="39"/>
      <c r="M197" s="196"/>
      <c r="N197" s="197"/>
      <c r="O197" s="77"/>
      <c r="P197" s="77"/>
      <c r="Q197" s="77"/>
      <c r="R197" s="77"/>
      <c r="S197" s="77"/>
      <c r="T197" s="7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9" t="s">
        <v>226</v>
      </c>
      <c r="AU197" s="19" t="s">
        <v>88</v>
      </c>
    </row>
    <row r="198" s="2" customFormat="1" ht="24.15" customHeight="1">
      <c r="A198" s="38"/>
      <c r="B198" s="179"/>
      <c r="C198" s="180" t="s">
        <v>197</v>
      </c>
      <c r="D198" s="180" t="s">
        <v>147</v>
      </c>
      <c r="E198" s="181" t="s">
        <v>301</v>
      </c>
      <c r="F198" s="182" t="s">
        <v>302</v>
      </c>
      <c r="G198" s="183" t="s">
        <v>303</v>
      </c>
      <c r="H198" s="184">
        <v>1</v>
      </c>
      <c r="I198" s="185"/>
      <c r="J198" s="186">
        <f>ROUND(I198*H198,2)</f>
        <v>0</v>
      </c>
      <c r="K198" s="182" t="s">
        <v>223</v>
      </c>
      <c r="L198" s="39"/>
      <c r="M198" s="187" t="s">
        <v>1</v>
      </c>
      <c r="N198" s="188" t="s">
        <v>44</v>
      </c>
      <c r="O198" s="77"/>
      <c r="P198" s="189">
        <f>O198*H198</f>
        <v>0</v>
      </c>
      <c r="Q198" s="189">
        <v>0.018270000000000002</v>
      </c>
      <c r="R198" s="189">
        <f>Q198*H198</f>
        <v>0.018270000000000002</v>
      </c>
      <c r="S198" s="189">
        <v>0</v>
      </c>
      <c r="T198" s="19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1" t="s">
        <v>143</v>
      </c>
      <c r="AT198" s="191" t="s">
        <v>147</v>
      </c>
      <c r="AU198" s="191" t="s">
        <v>88</v>
      </c>
      <c r="AY198" s="19" t="s">
        <v>144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86</v>
      </c>
      <c r="BK198" s="192">
        <f>ROUND(I198*H198,2)</f>
        <v>0</v>
      </c>
      <c r="BL198" s="19" t="s">
        <v>143</v>
      </c>
      <c r="BM198" s="191" t="s">
        <v>304</v>
      </c>
    </row>
    <row r="199" s="2" customFormat="1">
      <c r="A199" s="38"/>
      <c r="B199" s="39"/>
      <c r="C199" s="38"/>
      <c r="D199" s="193" t="s">
        <v>152</v>
      </c>
      <c r="E199" s="38"/>
      <c r="F199" s="194" t="s">
        <v>305</v>
      </c>
      <c r="G199" s="38"/>
      <c r="H199" s="38"/>
      <c r="I199" s="195"/>
      <c r="J199" s="38"/>
      <c r="K199" s="38"/>
      <c r="L199" s="39"/>
      <c r="M199" s="196"/>
      <c r="N199" s="197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152</v>
      </c>
      <c r="AU199" s="19" t="s">
        <v>88</v>
      </c>
    </row>
    <row r="200" s="2" customFormat="1">
      <c r="A200" s="38"/>
      <c r="B200" s="39"/>
      <c r="C200" s="38"/>
      <c r="D200" s="202" t="s">
        <v>226</v>
      </c>
      <c r="E200" s="38"/>
      <c r="F200" s="203" t="s">
        <v>306</v>
      </c>
      <c r="G200" s="38"/>
      <c r="H200" s="38"/>
      <c r="I200" s="195"/>
      <c r="J200" s="38"/>
      <c r="K200" s="38"/>
      <c r="L200" s="39"/>
      <c r="M200" s="196"/>
      <c r="N200" s="197"/>
      <c r="O200" s="77"/>
      <c r="P200" s="77"/>
      <c r="Q200" s="77"/>
      <c r="R200" s="77"/>
      <c r="S200" s="77"/>
      <c r="T200" s="7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226</v>
      </c>
      <c r="AU200" s="19" t="s">
        <v>88</v>
      </c>
    </row>
    <row r="201" s="2" customFormat="1" ht="21.75" customHeight="1">
      <c r="A201" s="38"/>
      <c r="B201" s="179"/>
      <c r="C201" s="180" t="s">
        <v>307</v>
      </c>
      <c r="D201" s="180" t="s">
        <v>147</v>
      </c>
      <c r="E201" s="181" t="s">
        <v>308</v>
      </c>
      <c r="F201" s="182" t="s">
        <v>309</v>
      </c>
      <c r="G201" s="183" t="s">
        <v>264</v>
      </c>
      <c r="H201" s="184">
        <v>0.217</v>
      </c>
      <c r="I201" s="185"/>
      <c r="J201" s="186">
        <f>ROUND(I201*H201,2)</f>
        <v>0</v>
      </c>
      <c r="K201" s="182" t="s">
        <v>223</v>
      </c>
      <c r="L201" s="39"/>
      <c r="M201" s="187" t="s">
        <v>1</v>
      </c>
      <c r="N201" s="188" t="s">
        <v>44</v>
      </c>
      <c r="O201" s="77"/>
      <c r="P201" s="189">
        <f>O201*H201</f>
        <v>0</v>
      </c>
      <c r="Q201" s="189">
        <v>1.0606199999999999</v>
      </c>
      <c r="R201" s="189">
        <f>Q201*H201</f>
        <v>0.23015453999999996</v>
      </c>
      <c r="S201" s="189">
        <v>0</v>
      </c>
      <c r="T201" s="19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1" t="s">
        <v>143</v>
      </c>
      <c r="AT201" s="191" t="s">
        <v>147</v>
      </c>
      <c r="AU201" s="191" t="s">
        <v>88</v>
      </c>
      <c r="AY201" s="19" t="s">
        <v>144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86</v>
      </c>
      <c r="BK201" s="192">
        <f>ROUND(I201*H201,2)</f>
        <v>0</v>
      </c>
      <c r="BL201" s="19" t="s">
        <v>143</v>
      </c>
      <c r="BM201" s="191" t="s">
        <v>310</v>
      </c>
    </row>
    <row r="202" s="2" customFormat="1">
      <c r="A202" s="38"/>
      <c r="B202" s="39"/>
      <c r="C202" s="38"/>
      <c r="D202" s="193" t="s">
        <v>152</v>
      </c>
      <c r="E202" s="38"/>
      <c r="F202" s="194" t="s">
        <v>311</v>
      </c>
      <c r="G202" s="38"/>
      <c r="H202" s="38"/>
      <c r="I202" s="195"/>
      <c r="J202" s="38"/>
      <c r="K202" s="38"/>
      <c r="L202" s="39"/>
      <c r="M202" s="196"/>
      <c r="N202" s="197"/>
      <c r="O202" s="77"/>
      <c r="P202" s="77"/>
      <c r="Q202" s="77"/>
      <c r="R202" s="77"/>
      <c r="S202" s="77"/>
      <c r="T202" s="7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9" t="s">
        <v>152</v>
      </c>
      <c r="AU202" s="19" t="s">
        <v>88</v>
      </c>
    </row>
    <row r="203" s="2" customFormat="1">
      <c r="A203" s="38"/>
      <c r="B203" s="39"/>
      <c r="C203" s="38"/>
      <c r="D203" s="202" t="s">
        <v>226</v>
      </c>
      <c r="E203" s="38"/>
      <c r="F203" s="203" t="s">
        <v>312</v>
      </c>
      <c r="G203" s="38"/>
      <c r="H203" s="38"/>
      <c r="I203" s="195"/>
      <c r="J203" s="38"/>
      <c r="K203" s="38"/>
      <c r="L203" s="39"/>
      <c r="M203" s="196"/>
      <c r="N203" s="197"/>
      <c r="O203" s="77"/>
      <c r="P203" s="77"/>
      <c r="Q203" s="77"/>
      <c r="R203" s="77"/>
      <c r="S203" s="77"/>
      <c r="T203" s="7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9" t="s">
        <v>226</v>
      </c>
      <c r="AU203" s="19" t="s">
        <v>88</v>
      </c>
    </row>
    <row r="204" s="13" customFormat="1">
      <c r="A204" s="13"/>
      <c r="B204" s="204"/>
      <c r="C204" s="13"/>
      <c r="D204" s="193" t="s">
        <v>228</v>
      </c>
      <c r="E204" s="205" t="s">
        <v>1</v>
      </c>
      <c r="F204" s="206" t="s">
        <v>313</v>
      </c>
      <c r="G204" s="13"/>
      <c r="H204" s="205" t="s">
        <v>1</v>
      </c>
      <c r="I204" s="207"/>
      <c r="J204" s="13"/>
      <c r="K204" s="13"/>
      <c r="L204" s="204"/>
      <c r="M204" s="208"/>
      <c r="N204" s="209"/>
      <c r="O204" s="209"/>
      <c r="P204" s="209"/>
      <c r="Q204" s="209"/>
      <c r="R204" s="209"/>
      <c r="S204" s="209"/>
      <c r="T204" s="21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5" t="s">
        <v>228</v>
      </c>
      <c r="AU204" s="205" t="s">
        <v>88</v>
      </c>
      <c r="AV204" s="13" t="s">
        <v>86</v>
      </c>
      <c r="AW204" s="13" t="s">
        <v>34</v>
      </c>
      <c r="AX204" s="13" t="s">
        <v>79</v>
      </c>
      <c r="AY204" s="205" t="s">
        <v>144</v>
      </c>
    </row>
    <row r="205" s="13" customFormat="1">
      <c r="A205" s="13"/>
      <c r="B205" s="204"/>
      <c r="C205" s="13"/>
      <c r="D205" s="193" t="s">
        <v>228</v>
      </c>
      <c r="E205" s="205" t="s">
        <v>1</v>
      </c>
      <c r="F205" s="206" t="s">
        <v>314</v>
      </c>
      <c r="G205" s="13"/>
      <c r="H205" s="205" t="s">
        <v>1</v>
      </c>
      <c r="I205" s="207"/>
      <c r="J205" s="13"/>
      <c r="K205" s="13"/>
      <c r="L205" s="204"/>
      <c r="M205" s="208"/>
      <c r="N205" s="209"/>
      <c r="O205" s="209"/>
      <c r="P205" s="209"/>
      <c r="Q205" s="209"/>
      <c r="R205" s="209"/>
      <c r="S205" s="209"/>
      <c r="T205" s="21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5" t="s">
        <v>228</v>
      </c>
      <c r="AU205" s="205" t="s">
        <v>88</v>
      </c>
      <c r="AV205" s="13" t="s">
        <v>86</v>
      </c>
      <c r="AW205" s="13" t="s">
        <v>34</v>
      </c>
      <c r="AX205" s="13" t="s">
        <v>79</v>
      </c>
      <c r="AY205" s="205" t="s">
        <v>144</v>
      </c>
    </row>
    <row r="206" s="14" customFormat="1">
      <c r="A206" s="14"/>
      <c r="B206" s="211"/>
      <c r="C206" s="14"/>
      <c r="D206" s="193" t="s">
        <v>228</v>
      </c>
      <c r="E206" s="212" t="s">
        <v>1</v>
      </c>
      <c r="F206" s="213" t="s">
        <v>315</v>
      </c>
      <c r="G206" s="14"/>
      <c r="H206" s="214">
        <v>0.217</v>
      </c>
      <c r="I206" s="215"/>
      <c r="J206" s="14"/>
      <c r="K206" s="14"/>
      <c r="L206" s="211"/>
      <c r="M206" s="216"/>
      <c r="N206" s="217"/>
      <c r="O206" s="217"/>
      <c r="P206" s="217"/>
      <c r="Q206" s="217"/>
      <c r="R206" s="217"/>
      <c r="S206" s="217"/>
      <c r="T206" s="21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12" t="s">
        <v>228</v>
      </c>
      <c r="AU206" s="212" t="s">
        <v>88</v>
      </c>
      <c r="AV206" s="14" t="s">
        <v>88</v>
      </c>
      <c r="AW206" s="14" t="s">
        <v>34</v>
      </c>
      <c r="AX206" s="14" t="s">
        <v>79</v>
      </c>
      <c r="AY206" s="212" t="s">
        <v>144</v>
      </c>
    </row>
    <row r="207" s="15" customFormat="1">
      <c r="A207" s="15"/>
      <c r="B207" s="219"/>
      <c r="C207" s="15"/>
      <c r="D207" s="193" t="s">
        <v>228</v>
      </c>
      <c r="E207" s="220" t="s">
        <v>1</v>
      </c>
      <c r="F207" s="221" t="s">
        <v>231</v>
      </c>
      <c r="G207" s="15"/>
      <c r="H207" s="222">
        <v>0.217</v>
      </c>
      <c r="I207" s="223"/>
      <c r="J207" s="15"/>
      <c r="K207" s="15"/>
      <c r="L207" s="219"/>
      <c r="M207" s="224"/>
      <c r="N207" s="225"/>
      <c r="O207" s="225"/>
      <c r="P207" s="225"/>
      <c r="Q207" s="225"/>
      <c r="R207" s="225"/>
      <c r="S207" s="225"/>
      <c r="T207" s="22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20" t="s">
        <v>228</v>
      </c>
      <c r="AU207" s="220" t="s">
        <v>88</v>
      </c>
      <c r="AV207" s="15" t="s">
        <v>143</v>
      </c>
      <c r="AW207" s="15" t="s">
        <v>34</v>
      </c>
      <c r="AX207" s="15" t="s">
        <v>86</v>
      </c>
      <c r="AY207" s="220" t="s">
        <v>144</v>
      </c>
    </row>
    <row r="208" s="12" customFormat="1" ht="22.8" customHeight="1">
      <c r="A208" s="12"/>
      <c r="B208" s="166"/>
      <c r="C208" s="12"/>
      <c r="D208" s="167" t="s">
        <v>78</v>
      </c>
      <c r="E208" s="177" t="s">
        <v>158</v>
      </c>
      <c r="F208" s="177" t="s">
        <v>316</v>
      </c>
      <c r="G208" s="12"/>
      <c r="H208" s="12"/>
      <c r="I208" s="169"/>
      <c r="J208" s="178">
        <f>BK208</f>
        <v>0</v>
      </c>
      <c r="K208" s="12"/>
      <c r="L208" s="166"/>
      <c r="M208" s="171"/>
      <c r="N208" s="172"/>
      <c r="O208" s="172"/>
      <c r="P208" s="173">
        <f>SUM(P209:P294)</f>
        <v>0</v>
      </c>
      <c r="Q208" s="172"/>
      <c r="R208" s="173">
        <f>SUM(R209:R294)</f>
        <v>42.593540840000003</v>
      </c>
      <c r="S208" s="172"/>
      <c r="T208" s="174">
        <f>SUM(T209:T294)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67" t="s">
        <v>86</v>
      </c>
      <c r="AT208" s="175" t="s">
        <v>78</v>
      </c>
      <c r="AU208" s="175" t="s">
        <v>86</v>
      </c>
      <c r="AY208" s="167" t="s">
        <v>144</v>
      </c>
      <c r="BK208" s="176">
        <f>SUM(BK209:BK294)</f>
        <v>0</v>
      </c>
    </row>
    <row r="209" s="2" customFormat="1" ht="33" customHeight="1">
      <c r="A209" s="38"/>
      <c r="B209" s="179"/>
      <c r="C209" s="180" t="s">
        <v>317</v>
      </c>
      <c r="D209" s="180" t="s">
        <v>147</v>
      </c>
      <c r="E209" s="181" t="s">
        <v>318</v>
      </c>
      <c r="F209" s="182" t="s">
        <v>319</v>
      </c>
      <c r="G209" s="183" t="s">
        <v>271</v>
      </c>
      <c r="H209" s="184">
        <v>42.25</v>
      </c>
      <c r="I209" s="185"/>
      <c r="J209" s="186">
        <f>ROUND(I209*H209,2)</f>
        <v>0</v>
      </c>
      <c r="K209" s="182" t="s">
        <v>223</v>
      </c>
      <c r="L209" s="39"/>
      <c r="M209" s="187" t="s">
        <v>1</v>
      </c>
      <c r="N209" s="188" t="s">
        <v>44</v>
      </c>
      <c r="O209" s="77"/>
      <c r="P209" s="189">
        <f>O209*H209</f>
        <v>0</v>
      </c>
      <c r="Q209" s="189">
        <v>0.73404000000000003</v>
      </c>
      <c r="R209" s="189">
        <f>Q209*H209</f>
        <v>31.013190000000002</v>
      </c>
      <c r="S209" s="189">
        <v>0</v>
      </c>
      <c r="T209" s="19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1" t="s">
        <v>143</v>
      </c>
      <c r="AT209" s="191" t="s">
        <v>147</v>
      </c>
      <c r="AU209" s="191" t="s">
        <v>88</v>
      </c>
      <c r="AY209" s="19" t="s">
        <v>144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86</v>
      </c>
      <c r="BK209" s="192">
        <f>ROUND(I209*H209,2)</f>
        <v>0</v>
      </c>
      <c r="BL209" s="19" t="s">
        <v>143</v>
      </c>
      <c r="BM209" s="191" t="s">
        <v>320</v>
      </c>
    </row>
    <row r="210" s="2" customFormat="1">
      <c r="A210" s="38"/>
      <c r="B210" s="39"/>
      <c r="C210" s="38"/>
      <c r="D210" s="193" t="s">
        <v>152</v>
      </c>
      <c r="E210" s="38"/>
      <c r="F210" s="194" t="s">
        <v>321</v>
      </c>
      <c r="G210" s="38"/>
      <c r="H210" s="38"/>
      <c r="I210" s="195"/>
      <c r="J210" s="38"/>
      <c r="K210" s="38"/>
      <c r="L210" s="39"/>
      <c r="M210" s="196"/>
      <c r="N210" s="197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152</v>
      </c>
      <c r="AU210" s="19" t="s">
        <v>88</v>
      </c>
    </row>
    <row r="211" s="2" customFormat="1">
      <c r="A211" s="38"/>
      <c r="B211" s="39"/>
      <c r="C211" s="38"/>
      <c r="D211" s="202" t="s">
        <v>226</v>
      </c>
      <c r="E211" s="38"/>
      <c r="F211" s="203" t="s">
        <v>322</v>
      </c>
      <c r="G211" s="38"/>
      <c r="H211" s="38"/>
      <c r="I211" s="195"/>
      <c r="J211" s="38"/>
      <c r="K211" s="38"/>
      <c r="L211" s="39"/>
      <c r="M211" s="196"/>
      <c r="N211" s="197"/>
      <c r="O211" s="77"/>
      <c r="P211" s="77"/>
      <c r="Q211" s="77"/>
      <c r="R211" s="77"/>
      <c r="S211" s="77"/>
      <c r="T211" s="7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226</v>
      </c>
      <c r="AU211" s="19" t="s">
        <v>88</v>
      </c>
    </row>
    <row r="212" s="13" customFormat="1">
      <c r="A212" s="13"/>
      <c r="B212" s="204"/>
      <c r="C212" s="13"/>
      <c r="D212" s="193" t="s">
        <v>228</v>
      </c>
      <c r="E212" s="205" t="s">
        <v>1</v>
      </c>
      <c r="F212" s="206" t="s">
        <v>244</v>
      </c>
      <c r="G212" s="13"/>
      <c r="H212" s="205" t="s">
        <v>1</v>
      </c>
      <c r="I212" s="207"/>
      <c r="J212" s="13"/>
      <c r="K212" s="13"/>
      <c r="L212" s="204"/>
      <c r="M212" s="208"/>
      <c r="N212" s="209"/>
      <c r="O212" s="209"/>
      <c r="P212" s="209"/>
      <c r="Q212" s="209"/>
      <c r="R212" s="209"/>
      <c r="S212" s="209"/>
      <c r="T212" s="21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5" t="s">
        <v>228</v>
      </c>
      <c r="AU212" s="205" t="s">
        <v>88</v>
      </c>
      <c r="AV212" s="13" t="s">
        <v>86</v>
      </c>
      <c r="AW212" s="13" t="s">
        <v>34</v>
      </c>
      <c r="AX212" s="13" t="s">
        <v>79</v>
      </c>
      <c r="AY212" s="205" t="s">
        <v>144</v>
      </c>
    </row>
    <row r="213" s="14" customFormat="1">
      <c r="A213" s="14"/>
      <c r="B213" s="211"/>
      <c r="C213" s="14"/>
      <c r="D213" s="193" t="s">
        <v>228</v>
      </c>
      <c r="E213" s="212" t="s">
        <v>1</v>
      </c>
      <c r="F213" s="213" t="s">
        <v>323</v>
      </c>
      <c r="G213" s="14"/>
      <c r="H213" s="214">
        <v>8.5</v>
      </c>
      <c r="I213" s="215"/>
      <c r="J213" s="14"/>
      <c r="K213" s="14"/>
      <c r="L213" s="211"/>
      <c r="M213" s="216"/>
      <c r="N213" s="217"/>
      <c r="O213" s="217"/>
      <c r="P213" s="217"/>
      <c r="Q213" s="217"/>
      <c r="R213" s="217"/>
      <c r="S213" s="217"/>
      <c r="T213" s="21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12" t="s">
        <v>228</v>
      </c>
      <c r="AU213" s="212" t="s">
        <v>88</v>
      </c>
      <c r="AV213" s="14" t="s">
        <v>88</v>
      </c>
      <c r="AW213" s="14" t="s">
        <v>34</v>
      </c>
      <c r="AX213" s="14" t="s">
        <v>79</v>
      </c>
      <c r="AY213" s="212" t="s">
        <v>144</v>
      </c>
    </row>
    <row r="214" s="14" customFormat="1">
      <c r="A214" s="14"/>
      <c r="B214" s="211"/>
      <c r="C214" s="14"/>
      <c r="D214" s="193" t="s">
        <v>228</v>
      </c>
      <c r="E214" s="212" t="s">
        <v>1</v>
      </c>
      <c r="F214" s="213" t="s">
        <v>324</v>
      </c>
      <c r="G214" s="14"/>
      <c r="H214" s="214">
        <v>3</v>
      </c>
      <c r="I214" s="215"/>
      <c r="J214" s="14"/>
      <c r="K214" s="14"/>
      <c r="L214" s="211"/>
      <c r="M214" s="216"/>
      <c r="N214" s="217"/>
      <c r="O214" s="217"/>
      <c r="P214" s="217"/>
      <c r="Q214" s="217"/>
      <c r="R214" s="217"/>
      <c r="S214" s="217"/>
      <c r="T214" s="21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12" t="s">
        <v>228</v>
      </c>
      <c r="AU214" s="212" t="s">
        <v>88</v>
      </c>
      <c r="AV214" s="14" t="s">
        <v>88</v>
      </c>
      <c r="AW214" s="14" t="s">
        <v>34</v>
      </c>
      <c r="AX214" s="14" t="s">
        <v>79</v>
      </c>
      <c r="AY214" s="212" t="s">
        <v>144</v>
      </c>
    </row>
    <row r="215" s="14" customFormat="1">
      <c r="A215" s="14"/>
      <c r="B215" s="211"/>
      <c r="C215" s="14"/>
      <c r="D215" s="193" t="s">
        <v>228</v>
      </c>
      <c r="E215" s="212" t="s">
        <v>1</v>
      </c>
      <c r="F215" s="213" t="s">
        <v>325</v>
      </c>
      <c r="G215" s="14"/>
      <c r="H215" s="214">
        <v>4.2000000000000002</v>
      </c>
      <c r="I215" s="215"/>
      <c r="J215" s="14"/>
      <c r="K215" s="14"/>
      <c r="L215" s="211"/>
      <c r="M215" s="216"/>
      <c r="N215" s="217"/>
      <c r="O215" s="217"/>
      <c r="P215" s="217"/>
      <c r="Q215" s="217"/>
      <c r="R215" s="217"/>
      <c r="S215" s="217"/>
      <c r="T215" s="21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12" t="s">
        <v>228</v>
      </c>
      <c r="AU215" s="212" t="s">
        <v>88</v>
      </c>
      <c r="AV215" s="14" t="s">
        <v>88</v>
      </c>
      <c r="AW215" s="14" t="s">
        <v>34</v>
      </c>
      <c r="AX215" s="14" t="s">
        <v>79</v>
      </c>
      <c r="AY215" s="212" t="s">
        <v>144</v>
      </c>
    </row>
    <row r="216" s="14" customFormat="1">
      <c r="A216" s="14"/>
      <c r="B216" s="211"/>
      <c r="C216" s="14"/>
      <c r="D216" s="193" t="s">
        <v>228</v>
      </c>
      <c r="E216" s="212" t="s">
        <v>1</v>
      </c>
      <c r="F216" s="213" t="s">
        <v>326</v>
      </c>
      <c r="G216" s="14"/>
      <c r="H216" s="214">
        <v>3</v>
      </c>
      <c r="I216" s="215"/>
      <c r="J216" s="14"/>
      <c r="K216" s="14"/>
      <c r="L216" s="211"/>
      <c r="M216" s="216"/>
      <c r="N216" s="217"/>
      <c r="O216" s="217"/>
      <c r="P216" s="217"/>
      <c r="Q216" s="217"/>
      <c r="R216" s="217"/>
      <c r="S216" s="217"/>
      <c r="T216" s="21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12" t="s">
        <v>228</v>
      </c>
      <c r="AU216" s="212" t="s">
        <v>88</v>
      </c>
      <c r="AV216" s="14" t="s">
        <v>88</v>
      </c>
      <c r="AW216" s="14" t="s">
        <v>34</v>
      </c>
      <c r="AX216" s="14" t="s">
        <v>79</v>
      </c>
      <c r="AY216" s="212" t="s">
        <v>144</v>
      </c>
    </row>
    <row r="217" s="14" customFormat="1">
      <c r="A217" s="14"/>
      <c r="B217" s="211"/>
      <c r="C217" s="14"/>
      <c r="D217" s="193" t="s">
        <v>228</v>
      </c>
      <c r="E217" s="212" t="s">
        <v>1</v>
      </c>
      <c r="F217" s="213" t="s">
        <v>327</v>
      </c>
      <c r="G217" s="14"/>
      <c r="H217" s="214">
        <v>6.625</v>
      </c>
      <c r="I217" s="215"/>
      <c r="J217" s="14"/>
      <c r="K217" s="14"/>
      <c r="L217" s="211"/>
      <c r="M217" s="216"/>
      <c r="N217" s="217"/>
      <c r="O217" s="217"/>
      <c r="P217" s="217"/>
      <c r="Q217" s="217"/>
      <c r="R217" s="217"/>
      <c r="S217" s="217"/>
      <c r="T217" s="21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12" t="s">
        <v>228</v>
      </c>
      <c r="AU217" s="212" t="s">
        <v>88</v>
      </c>
      <c r="AV217" s="14" t="s">
        <v>88</v>
      </c>
      <c r="AW217" s="14" t="s">
        <v>34</v>
      </c>
      <c r="AX217" s="14" t="s">
        <v>79</v>
      </c>
      <c r="AY217" s="212" t="s">
        <v>144</v>
      </c>
    </row>
    <row r="218" s="14" customFormat="1">
      <c r="A218" s="14"/>
      <c r="B218" s="211"/>
      <c r="C218" s="14"/>
      <c r="D218" s="193" t="s">
        <v>228</v>
      </c>
      <c r="E218" s="212" t="s">
        <v>1</v>
      </c>
      <c r="F218" s="213" t="s">
        <v>328</v>
      </c>
      <c r="G218" s="14"/>
      <c r="H218" s="214">
        <v>6.75</v>
      </c>
      <c r="I218" s="215"/>
      <c r="J218" s="14"/>
      <c r="K218" s="14"/>
      <c r="L218" s="211"/>
      <c r="M218" s="216"/>
      <c r="N218" s="217"/>
      <c r="O218" s="217"/>
      <c r="P218" s="217"/>
      <c r="Q218" s="217"/>
      <c r="R218" s="217"/>
      <c r="S218" s="217"/>
      <c r="T218" s="21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12" t="s">
        <v>228</v>
      </c>
      <c r="AU218" s="212" t="s">
        <v>88</v>
      </c>
      <c r="AV218" s="14" t="s">
        <v>88</v>
      </c>
      <c r="AW218" s="14" t="s">
        <v>34</v>
      </c>
      <c r="AX218" s="14" t="s">
        <v>79</v>
      </c>
      <c r="AY218" s="212" t="s">
        <v>144</v>
      </c>
    </row>
    <row r="219" s="14" customFormat="1">
      <c r="A219" s="14"/>
      <c r="B219" s="211"/>
      <c r="C219" s="14"/>
      <c r="D219" s="193" t="s">
        <v>228</v>
      </c>
      <c r="E219" s="212" t="s">
        <v>1</v>
      </c>
      <c r="F219" s="213" t="s">
        <v>329</v>
      </c>
      <c r="G219" s="14"/>
      <c r="H219" s="214">
        <v>3</v>
      </c>
      <c r="I219" s="215"/>
      <c r="J219" s="14"/>
      <c r="K219" s="14"/>
      <c r="L219" s="211"/>
      <c r="M219" s="216"/>
      <c r="N219" s="217"/>
      <c r="O219" s="217"/>
      <c r="P219" s="217"/>
      <c r="Q219" s="217"/>
      <c r="R219" s="217"/>
      <c r="S219" s="217"/>
      <c r="T219" s="21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12" t="s">
        <v>228</v>
      </c>
      <c r="AU219" s="212" t="s">
        <v>88</v>
      </c>
      <c r="AV219" s="14" t="s">
        <v>88</v>
      </c>
      <c r="AW219" s="14" t="s">
        <v>34</v>
      </c>
      <c r="AX219" s="14" t="s">
        <v>79</v>
      </c>
      <c r="AY219" s="212" t="s">
        <v>144</v>
      </c>
    </row>
    <row r="220" s="14" customFormat="1">
      <c r="A220" s="14"/>
      <c r="B220" s="211"/>
      <c r="C220" s="14"/>
      <c r="D220" s="193" t="s">
        <v>228</v>
      </c>
      <c r="E220" s="212" t="s">
        <v>1</v>
      </c>
      <c r="F220" s="213" t="s">
        <v>330</v>
      </c>
      <c r="G220" s="14"/>
      <c r="H220" s="214">
        <v>1.875</v>
      </c>
      <c r="I220" s="215"/>
      <c r="J220" s="14"/>
      <c r="K220" s="14"/>
      <c r="L220" s="211"/>
      <c r="M220" s="216"/>
      <c r="N220" s="217"/>
      <c r="O220" s="217"/>
      <c r="P220" s="217"/>
      <c r="Q220" s="217"/>
      <c r="R220" s="217"/>
      <c r="S220" s="217"/>
      <c r="T220" s="21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12" t="s">
        <v>228</v>
      </c>
      <c r="AU220" s="212" t="s">
        <v>88</v>
      </c>
      <c r="AV220" s="14" t="s">
        <v>88</v>
      </c>
      <c r="AW220" s="14" t="s">
        <v>34</v>
      </c>
      <c r="AX220" s="14" t="s">
        <v>79</v>
      </c>
      <c r="AY220" s="212" t="s">
        <v>144</v>
      </c>
    </row>
    <row r="221" s="14" customFormat="1">
      <c r="A221" s="14"/>
      <c r="B221" s="211"/>
      <c r="C221" s="14"/>
      <c r="D221" s="193" t="s">
        <v>228</v>
      </c>
      <c r="E221" s="212" t="s">
        <v>1</v>
      </c>
      <c r="F221" s="213" t="s">
        <v>331</v>
      </c>
      <c r="G221" s="14"/>
      <c r="H221" s="214">
        <v>1.75</v>
      </c>
      <c r="I221" s="215"/>
      <c r="J221" s="14"/>
      <c r="K221" s="14"/>
      <c r="L221" s="211"/>
      <c r="M221" s="216"/>
      <c r="N221" s="217"/>
      <c r="O221" s="217"/>
      <c r="P221" s="217"/>
      <c r="Q221" s="217"/>
      <c r="R221" s="217"/>
      <c r="S221" s="217"/>
      <c r="T221" s="21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12" t="s">
        <v>228</v>
      </c>
      <c r="AU221" s="212" t="s">
        <v>88</v>
      </c>
      <c r="AV221" s="14" t="s">
        <v>88</v>
      </c>
      <c r="AW221" s="14" t="s">
        <v>34</v>
      </c>
      <c r="AX221" s="14" t="s">
        <v>79</v>
      </c>
      <c r="AY221" s="212" t="s">
        <v>144</v>
      </c>
    </row>
    <row r="222" s="14" customFormat="1">
      <c r="A222" s="14"/>
      <c r="B222" s="211"/>
      <c r="C222" s="14"/>
      <c r="D222" s="193" t="s">
        <v>228</v>
      </c>
      <c r="E222" s="212" t="s">
        <v>1</v>
      </c>
      <c r="F222" s="213" t="s">
        <v>332</v>
      </c>
      <c r="G222" s="14"/>
      <c r="H222" s="214">
        <v>0.75</v>
      </c>
      <c r="I222" s="215"/>
      <c r="J222" s="14"/>
      <c r="K222" s="14"/>
      <c r="L222" s="211"/>
      <c r="M222" s="216"/>
      <c r="N222" s="217"/>
      <c r="O222" s="217"/>
      <c r="P222" s="217"/>
      <c r="Q222" s="217"/>
      <c r="R222" s="217"/>
      <c r="S222" s="217"/>
      <c r="T222" s="21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2" t="s">
        <v>228</v>
      </c>
      <c r="AU222" s="212" t="s">
        <v>88</v>
      </c>
      <c r="AV222" s="14" t="s">
        <v>88</v>
      </c>
      <c r="AW222" s="14" t="s">
        <v>34</v>
      </c>
      <c r="AX222" s="14" t="s">
        <v>79</v>
      </c>
      <c r="AY222" s="212" t="s">
        <v>144</v>
      </c>
    </row>
    <row r="223" s="14" customFormat="1">
      <c r="A223" s="14"/>
      <c r="B223" s="211"/>
      <c r="C223" s="14"/>
      <c r="D223" s="193" t="s">
        <v>228</v>
      </c>
      <c r="E223" s="212" t="s">
        <v>1</v>
      </c>
      <c r="F223" s="213" t="s">
        <v>333</v>
      </c>
      <c r="G223" s="14"/>
      <c r="H223" s="214">
        <v>2.7999999999999998</v>
      </c>
      <c r="I223" s="215"/>
      <c r="J223" s="14"/>
      <c r="K223" s="14"/>
      <c r="L223" s="211"/>
      <c r="M223" s="216"/>
      <c r="N223" s="217"/>
      <c r="O223" s="217"/>
      <c r="P223" s="217"/>
      <c r="Q223" s="217"/>
      <c r="R223" s="217"/>
      <c r="S223" s="217"/>
      <c r="T223" s="21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12" t="s">
        <v>228</v>
      </c>
      <c r="AU223" s="212" t="s">
        <v>88</v>
      </c>
      <c r="AV223" s="14" t="s">
        <v>88</v>
      </c>
      <c r="AW223" s="14" t="s">
        <v>34</v>
      </c>
      <c r="AX223" s="14" t="s">
        <v>79</v>
      </c>
      <c r="AY223" s="212" t="s">
        <v>144</v>
      </c>
    </row>
    <row r="224" s="15" customFormat="1">
      <c r="A224" s="15"/>
      <c r="B224" s="219"/>
      <c r="C224" s="15"/>
      <c r="D224" s="193" t="s">
        <v>228</v>
      </c>
      <c r="E224" s="220" t="s">
        <v>1</v>
      </c>
      <c r="F224" s="221" t="s">
        <v>231</v>
      </c>
      <c r="G224" s="15"/>
      <c r="H224" s="222">
        <v>42.25</v>
      </c>
      <c r="I224" s="223"/>
      <c r="J224" s="15"/>
      <c r="K224" s="15"/>
      <c r="L224" s="219"/>
      <c r="M224" s="224"/>
      <c r="N224" s="225"/>
      <c r="O224" s="225"/>
      <c r="P224" s="225"/>
      <c r="Q224" s="225"/>
      <c r="R224" s="225"/>
      <c r="S224" s="225"/>
      <c r="T224" s="22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20" t="s">
        <v>228</v>
      </c>
      <c r="AU224" s="220" t="s">
        <v>88</v>
      </c>
      <c r="AV224" s="15" t="s">
        <v>143</v>
      </c>
      <c r="AW224" s="15" t="s">
        <v>34</v>
      </c>
      <c r="AX224" s="15" t="s">
        <v>86</v>
      </c>
      <c r="AY224" s="220" t="s">
        <v>144</v>
      </c>
    </row>
    <row r="225" s="2" customFormat="1" ht="16.5" customHeight="1">
      <c r="A225" s="38"/>
      <c r="B225" s="179"/>
      <c r="C225" s="180" t="s">
        <v>334</v>
      </c>
      <c r="D225" s="180" t="s">
        <v>147</v>
      </c>
      <c r="E225" s="181" t="s">
        <v>335</v>
      </c>
      <c r="F225" s="182" t="s">
        <v>336</v>
      </c>
      <c r="G225" s="183" t="s">
        <v>264</v>
      </c>
      <c r="H225" s="184">
        <v>0.42199999999999999</v>
      </c>
      <c r="I225" s="185"/>
      <c r="J225" s="186">
        <f>ROUND(I225*H225,2)</f>
        <v>0</v>
      </c>
      <c r="K225" s="182" t="s">
        <v>223</v>
      </c>
      <c r="L225" s="39"/>
      <c r="M225" s="187" t="s">
        <v>1</v>
      </c>
      <c r="N225" s="188" t="s">
        <v>44</v>
      </c>
      <c r="O225" s="77"/>
      <c r="P225" s="189">
        <f>O225*H225</f>
        <v>0</v>
      </c>
      <c r="Q225" s="189">
        <v>1.04922</v>
      </c>
      <c r="R225" s="189">
        <f>Q225*H225</f>
        <v>0.44277084</v>
      </c>
      <c r="S225" s="189">
        <v>0</v>
      </c>
      <c r="T225" s="19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1" t="s">
        <v>143</v>
      </c>
      <c r="AT225" s="191" t="s">
        <v>147</v>
      </c>
      <c r="AU225" s="191" t="s">
        <v>88</v>
      </c>
      <c r="AY225" s="19" t="s">
        <v>144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86</v>
      </c>
      <c r="BK225" s="192">
        <f>ROUND(I225*H225,2)</f>
        <v>0</v>
      </c>
      <c r="BL225" s="19" t="s">
        <v>143</v>
      </c>
      <c r="BM225" s="191" t="s">
        <v>337</v>
      </c>
    </row>
    <row r="226" s="2" customFormat="1">
      <c r="A226" s="38"/>
      <c r="B226" s="39"/>
      <c r="C226" s="38"/>
      <c r="D226" s="193" t="s">
        <v>152</v>
      </c>
      <c r="E226" s="38"/>
      <c r="F226" s="194" t="s">
        <v>338</v>
      </c>
      <c r="G226" s="38"/>
      <c r="H226" s="38"/>
      <c r="I226" s="195"/>
      <c r="J226" s="38"/>
      <c r="K226" s="38"/>
      <c r="L226" s="39"/>
      <c r="M226" s="196"/>
      <c r="N226" s="197"/>
      <c r="O226" s="77"/>
      <c r="P226" s="77"/>
      <c r="Q226" s="77"/>
      <c r="R226" s="77"/>
      <c r="S226" s="77"/>
      <c r="T226" s="7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152</v>
      </c>
      <c r="AU226" s="19" t="s">
        <v>88</v>
      </c>
    </row>
    <row r="227" s="2" customFormat="1">
      <c r="A227" s="38"/>
      <c r="B227" s="39"/>
      <c r="C227" s="38"/>
      <c r="D227" s="202" t="s">
        <v>226</v>
      </c>
      <c r="E227" s="38"/>
      <c r="F227" s="203" t="s">
        <v>339</v>
      </c>
      <c r="G227" s="38"/>
      <c r="H227" s="38"/>
      <c r="I227" s="195"/>
      <c r="J227" s="38"/>
      <c r="K227" s="38"/>
      <c r="L227" s="39"/>
      <c r="M227" s="196"/>
      <c r="N227" s="197"/>
      <c r="O227" s="77"/>
      <c r="P227" s="77"/>
      <c r="Q227" s="77"/>
      <c r="R227" s="77"/>
      <c r="S227" s="77"/>
      <c r="T227" s="7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226</v>
      </c>
      <c r="AU227" s="19" t="s">
        <v>88</v>
      </c>
    </row>
    <row r="228" s="13" customFormat="1">
      <c r="A228" s="13"/>
      <c r="B228" s="204"/>
      <c r="C228" s="13"/>
      <c r="D228" s="193" t="s">
        <v>228</v>
      </c>
      <c r="E228" s="205" t="s">
        <v>1</v>
      </c>
      <c r="F228" s="206" t="s">
        <v>244</v>
      </c>
      <c r="G228" s="13"/>
      <c r="H228" s="205" t="s">
        <v>1</v>
      </c>
      <c r="I228" s="207"/>
      <c r="J228" s="13"/>
      <c r="K228" s="13"/>
      <c r="L228" s="204"/>
      <c r="M228" s="208"/>
      <c r="N228" s="209"/>
      <c r="O228" s="209"/>
      <c r="P228" s="209"/>
      <c r="Q228" s="209"/>
      <c r="R228" s="209"/>
      <c r="S228" s="209"/>
      <c r="T228" s="21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5" t="s">
        <v>228</v>
      </c>
      <c r="AU228" s="205" t="s">
        <v>88</v>
      </c>
      <c r="AV228" s="13" t="s">
        <v>86</v>
      </c>
      <c r="AW228" s="13" t="s">
        <v>34</v>
      </c>
      <c r="AX228" s="13" t="s">
        <v>79</v>
      </c>
      <c r="AY228" s="205" t="s">
        <v>144</v>
      </c>
    </row>
    <row r="229" s="13" customFormat="1">
      <c r="A229" s="13"/>
      <c r="B229" s="204"/>
      <c r="C229" s="13"/>
      <c r="D229" s="193" t="s">
        <v>228</v>
      </c>
      <c r="E229" s="205" t="s">
        <v>1</v>
      </c>
      <c r="F229" s="206" t="s">
        <v>340</v>
      </c>
      <c r="G229" s="13"/>
      <c r="H229" s="205" t="s">
        <v>1</v>
      </c>
      <c r="I229" s="207"/>
      <c r="J229" s="13"/>
      <c r="K229" s="13"/>
      <c r="L229" s="204"/>
      <c r="M229" s="208"/>
      <c r="N229" s="209"/>
      <c r="O229" s="209"/>
      <c r="P229" s="209"/>
      <c r="Q229" s="209"/>
      <c r="R229" s="209"/>
      <c r="S229" s="209"/>
      <c r="T229" s="21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05" t="s">
        <v>228</v>
      </c>
      <c r="AU229" s="205" t="s">
        <v>88</v>
      </c>
      <c r="AV229" s="13" t="s">
        <v>86</v>
      </c>
      <c r="AW229" s="13" t="s">
        <v>34</v>
      </c>
      <c r="AX229" s="13" t="s">
        <v>79</v>
      </c>
      <c r="AY229" s="205" t="s">
        <v>144</v>
      </c>
    </row>
    <row r="230" s="13" customFormat="1">
      <c r="A230" s="13"/>
      <c r="B230" s="204"/>
      <c r="C230" s="13"/>
      <c r="D230" s="193" t="s">
        <v>228</v>
      </c>
      <c r="E230" s="205" t="s">
        <v>1</v>
      </c>
      <c r="F230" s="206" t="s">
        <v>341</v>
      </c>
      <c r="G230" s="13"/>
      <c r="H230" s="205" t="s">
        <v>1</v>
      </c>
      <c r="I230" s="207"/>
      <c r="J230" s="13"/>
      <c r="K230" s="13"/>
      <c r="L230" s="204"/>
      <c r="M230" s="208"/>
      <c r="N230" s="209"/>
      <c r="O230" s="209"/>
      <c r="P230" s="209"/>
      <c r="Q230" s="209"/>
      <c r="R230" s="209"/>
      <c r="S230" s="209"/>
      <c r="T230" s="21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05" t="s">
        <v>228</v>
      </c>
      <c r="AU230" s="205" t="s">
        <v>88</v>
      </c>
      <c r="AV230" s="13" t="s">
        <v>86</v>
      </c>
      <c r="AW230" s="13" t="s">
        <v>34</v>
      </c>
      <c r="AX230" s="13" t="s">
        <v>79</v>
      </c>
      <c r="AY230" s="205" t="s">
        <v>144</v>
      </c>
    </row>
    <row r="231" s="14" customFormat="1">
      <c r="A231" s="14"/>
      <c r="B231" s="211"/>
      <c r="C231" s="14"/>
      <c r="D231" s="193" t="s">
        <v>228</v>
      </c>
      <c r="E231" s="212" t="s">
        <v>1</v>
      </c>
      <c r="F231" s="213" t="s">
        <v>342</v>
      </c>
      <c r="G231" s="14"/>
      <c r="H231" s="214">
        <v>0.024</v>
      </c>
      <c r="I231" s="215"/>
      <c r="J231" s="14"/>
      <c r="K231" s="14"/>
      <c r="L231" s="211"/>
      <c r="M231" s="216"/>
      <c r="N231" s="217"/>
      <c r="O231" s="217"/>
      <c r="P231" s="217"/>
      <c r="Q231" s="217"/>
      <c r="R231" s="217"/>
      <c r="S231" s="217"/>
      <c r="T231" s="21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12" t="s">
        <v>228</v>
      </c>
      <c r="AU231" s="212" t="s">
        <v>88</v>
      </c>
      <c r="AV231" s="14" t="s">
        <v>88</v>
      </c>
      <c r="AW231" s="14" t="s">
        <v>34</v>
      </c>
      <c r="AX231" s="14" t="s">
        <v>79</v>
      </c>
      <c r="AY231" s="212" t="s">
        <v>144</v>
      </c>
    </row>
    <row r="232" s="14" customFormat="1">
      <c r="A232" s="14"/>
      <c r="B232" s="211"/>
      <c r="C232" s="14"/>
      <c r="D232" s="193" t="s">
        <v>228</v>
      </c>
      <c r="E232" s="212" t="s">
        <v>1</v>
      </c>
      <c r="F232" s="213" t="s">
        <v>343</v>
      </c>
      <c r="G232" s="14"/>
      <c r="H232" s="214">
        <v>0.01</v>
      </c>
      <c r="I232" s="215"/>
      <c r="J232" s="14"/>
      <c r="K232" s="14"/>
      <c r="L232" s="211"/>
      <c r="M232" s="216"/>
      <c r="N232" s="217"/>
      <c r="O232" s="217"/>
      <c r="P232" s="217"/>
      <c r="Q232" s="217"/>
      <c r="R232" s="217"/>
      <c r="S232" s="217"/>
      <c r="T232" s="21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12" t="s">
        <v>228</v>
      </c>
      <c r="AU232" s="212" t="s">
        <v>88</v>
      </c>
      <c r="AV232" s="14" t="s">
        <v>88</v>
      </c>
      <c r="AW232" s="14" t="s">
        <v>34</v>
      </c>
      <c r="AX232" s="14" t="s">
        <v>79</v>
      </c>
      <c r="AY232" s="212" t="s">
        <v>144</v>
      </c>
    </row>
    <row r="233" s="14" customFormat="1">
      <c r="A233" s="14"/>
      <c r="B233" s="211"/>
      <c r="C233" s="14"/>
      <c r="D233" s="193" t="s">
        <v>228</v>
      </c>
      <c r="E233" s="212" t="s">
        <v>1</v>
      </c>
      <c r="F233" s="213" t="s">
        <v>344</v>
      </c>
      <c r="G233" s="14"/>
      <c r="H233" s="214">
        <v>0.0070000000000000001</v>
      </c>
      <c r="I233" s="215"/>
      <c r="J233" s="14"/>
      <c r="K233" s="14"/>
      <c r="L233" s="211"/>
      <c r="M233" s="216"/>
      <c r="N233" s="217"/>
      <c r="O233" s="217"/>
      <c r="P233" s="217"/>
      <c r="Q233" s="217"/>
      <c r="R233" s="217"/>
      <c r="S233" s="217"/>
      <c r="T233" s="21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12" t="s">
        <v>228</v>
      </c>
      <c r="AU233" s="212" t="s">
        <v>88</v>
      </c>
      <c r="AV233" s="14" t="s">
        <v>88</v>
      </c>
      <c r="AW233" s="14" t="s">
        <v>34</v>
      </c>
      <c r="AX233" s="14" t="s">
        <v>79</v>
      </c>
      <c r="AY233" s="212" t="s">
        <v>144</v>
      </c>
    </row>
    <row r="234" s="14" customFormat="1">
      <c r="A234" s="14"/>
      <c r="B234" s="211"/>
      <c r="C234" s="14"/>
      <c r="D234" s="193" t="s">
        <v>228</v>
      </c>
      <c r="E234" s="212" t="s">
        <v>1</v>
      </c>
      <c r="F234" s="213" t="s">
        <v>345</v>
      </c>
      <c r="G234" s="14"/>
      <c r="H234" s="214">
        <v>0.0070000000000000001</v>
      </c>
      <c r="I234" s="215"/>
      <c r="J234" s="14"/>
      <c r="K234" s="14"/>
      <c r="L234" s="211"/>
      <c r="M234" s="216"/>
      <c r="N234" s="217"/>
      <c r="O234" s="217"/>
      <c r="P234" s="217"/>
      <c r="Q234" s="217"/>
      <c r="R234" s="217"/>
      <c r="S234" s="217"/>
      <c r="T234" s="21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12" t="s">
        <v>228</v>
      </c>
      <c r="AU234" s="212" t="s">
        <v>88</v>
      </c>
      <c r="AV234" s="14" t="s">
        <v>88</v>
      </c>
      <c r="AW234" s="14" t="s">
        <v>34</v>
      </c>
      <c r="AX234" s="14" t="s">
        <v>79</v>
      </c>
      <c r="AY234" s="212" t="s">
        <v>144</v>
      </c>
    </row>
    <row r="235" s="14" customFormat="1">
      <c r="A235" s="14"/>
      <c r="B235" s="211"/>
      <c r="C235" s="14"/>
      <c r="D235" s="193" t="s">
        <v>228</v>
      </c>
      <c r="E235" s="212" t="s">
        <v>1</v>
      </c>
      <c r="F235" s="213" t="s">
        <v>346</v>
      </c>
      <c r="G235" s="14"/>
      <c r="H235" s="214">
        <v>0.017000000000000001</v>
      </c>
      <c r="I235" s="215"/>
      <c r="J235" s="14"/>
      <c r="K235" s="14"/>
      <c r="L235" s="211"/>
      <c r="M235" s="216"/>
      <c r="N235" s="217"/>
      <c r="O235" s="217"/>
      <c r="P235" s="217"/>
      <c r="Q235" s="217"/>
      <c r="R235" s="217"/>
      <c r="S235" s="217"/>
      <c r="T235" s="21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12" t="s">
        <v>228</v>
      </c>
      <c r="AU235" s="212" t="s">
        <v>88</v>
      </c>
      <c r="AV235" s="14" t="s">
        <v>88</v>
      </c>
      <c r="AW235" s="14" t="s">
        <v>34</v>
      </c>
      <c r="AX235" s="14" t="s">
        <v>79</v>
      </c>
      <c r="AY235" s="212" t="s">
        <v>144</v>
      </c>
    </row>
    <row r="236" s="14" customFormat="1">
      <c r="A236" s="14"/>
      <c r="B236" s="211"/>
      <c r="C236" s="14"/>
      <c r="D236" s="193" t="s">
        <v>228</v>
      </c>
      <c r="E236" s="212" t="s">
        <v>1</v>
      </c>
      <c r="F236" s="213" t="s">
        <v>347</v>
      </c>
      <c r="G236" s="14"/>
      <c r="H236" s="214">
        <v>0.019</v>
      </c>
      <c r="I236" s="215"/>
      <c r="J236" s="14"/>
      <c r="K236" s="14"/>
      <c r="L236" s="211"/>
      <c r="M236" s="216"/>
      <c r="N236" s="217"/>
      <c r="O236" s="217"/>
      <c r="P236" s="217"/>
      <c r="Q236" s="217"/>
      <c r="R236" s="217"/>
      <c r="S236" s="217"/>
      <c r="T236" s="21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12" t="s">
        <v>228</v>
      </c>
      <c r="AU236" s="212" t="s">
        <v>88</v>
      </c>
      <c r="AV236" s="14" t="s">
        <v>88</v>
      </c>
      <c r="AW236" s="14" t="s">
        <v>34</v>
      </c>
      <c r="AX236" s="14" t="s">
        <v>79</v>
      </c>
      <c r="AY236" s="212" t="s">
        <v>144</v>
      </c>
    </row>
    <row r="237" s="14" customFormat="1">
      <c r="A237" s="14"/>
      <c r="B237" s="211"/>
      <c r="C237" s="14"/>
      <c r="D237" s="193" t="s">
        <v>228</v>
      </c>
      <c r="E237" s="212" t="s">
        <v>1</v>
      </c>
      <c r="F237" s="213" t="s">
        <v>348</v>
      </c>
      <c r="G237" s="14"/>
      <c r="H237" s="214">
        <v>0.047</v>
      </c>
      <c r="I237" s="215"/>
      <c r="J237" s="14"/>
      <c r="K237" s="14"/>
      <c r="L237" s="211"/>
      <c r="M237" s="216"/>
      <c r="N237" s="217"/>
      <c r="O237" s="217"/>
      <c r="P237" s="217"/>
      <c r="Q237" s="217"/>
      <c r="R237" s="217"/>
      <c r="S237" s="217"/>
      <c r="T237" s="21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12" t="s">
        <v>228</v>
      </c>
      <c r="AU237" s="212" t="s">
        <v>88</v>
      </c>
      <c r="AV237" s="14" t="s">
        <v>88</v>
      </c>
      <c r="AW237" s="14" t="s">
        <v>34</v>
      </c>
      <c r="AX237" s="14" t="s">
        <v>79</v>
      </c>
      <c r="AY237" s="212" t="s">
        <v>144</v>
      </c>
    </row>
    <row r="238" s="13" customFormat="1">
      <c r="A238" s="13"/>
      <c r="B238" s="204"/>
      <c r="C238" s="13"/>
      <c r="D238" s="193" t="s">
        <v>228</v>
      </c>
      <c r="E238" s="205" t="s">
        <v>1</v>
      </c>
      <c r="F238" s="206" t="s">
        <v>349</v>
      </c>
      <c r="G238" s="13"/>
      <c r="H238" s="205" t="s">
        <v>1</v>
      </c>
      <c r="I238" s="207"/>
      <c r="J238" s="13"/>
      <c r="K238" s="13"/>
      <c r="L238" s="204"/>
      <c r="M238" s="208"/>
      <c r="N238" s="209"/>
      <c r="O238" s="209"/>
      <c r="P238" s="209"/>
      <c r="Q238" s="209"/>
      <c r="R238" s="209"/>
      <c r="S238" s="209"/>
      <c r="T238" s="21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5" t="s">
        <v>228</v>
      </c>
      <c r="AU238" s="205" t="s">
        <v>88</v>
      </c>
      <c r="AV238" s="13" t="s">
        <v>86</v>
      </c>
      <c r="AW238" s="13" t="s">
        <v>34</v>
      </c>
      <c r="AX238" s="13" t="s">
        <v>79</v>
      </c>
      <c r="AY238" s="205" t="s">
        <v>144</v>
      </c>
    </row>
    <row r="239" s="13" customFormat="1">
      <c r="A239" s="13"/>
      <c r="B239" s="204"/>
      <c r="C239" s="13"/>
      <c r="D239" s="193" t="s">
        <v>228</v>
      </c>
      <c r="E239" s="205" t="s">
        <v>1</v>
      </c>
      <c r="F239" s="206" t="s">
        <v>350</v>
      </c>
      <c r="G239" s="13"/>
      <c r="H239" s="205" t="s">
        <v>1</v>
      </c>
      <c r="I239" s="207"/>
      <c r="J239" s="13"/>
      <c r="K239" s="13"/>
      <c r="L239" s="204"/>
      <c r="M239" s="208"/>
      <c r="N239" s="209"/>
      <c r="O239" s="209"/>
      <c r="P239" s="209"/>
      <c r="Q239" s="209"/>
      <c r="R239" s="209"/>
      <c r="S239" s="209"/>
      <c r="T239" s="21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5" t="s">
        <v>228</v>
      </c>
      <c r="AU239" s="205" t="s">
        <v>88</v>
      </c>
      <c r="AV239" s="13" t="s">
        <v>86</v>
      </c>
      <c r="AW239" s="13" t="s">
        <v>34</v>
      </c>
      <c r="AX239" s="13" t="s">
        <v>79</v>
      </c>
      <c r="AY239" s="205" t="s">
        <v>144</v>
      </c>
    </row>
    <row r="240" s="14" customFormat="1">
      <c r="A240" s="14"/>
      <c r="B240" s="211"/>
      <c r="C240" s="14"/>
      <c r="D240" s="193" t="s">
        <v>228</v>
      </c>
      <c r="E240" s="212" t="s">
        <v>1</v>
      </c>
      <c r="F240" s="213" t="s">
        <v>351</v>
      </c>
      <c r="G240" s="14"/>
      <c r="H240" s="214">
        <v>0.042000000000000003</v>
      </c>
      <c r="I240" s="215"/>
      <c r="J240" s="14"/>
      <c r="K240" s="14"/>
      <c r="L240" s="211"/>
      <c r="M240" s="216"/>
      <c r="N240" s="217"/>
      <c r="O240" s="217"/>
      <c r="P240" s="217"/>
      <c r="Q240" s="217"/>
      <c r="R240" s="217"/>
      <c r="S240" s="217"/>
      <c r="T240" s="21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12" t="s">
        <v>228</v>
      </c>
      <c r="AU240" s="212" t="s">
        <v>88</v>
      </c>
      <c r="AV240" s="14" t="s">
        <v>88</v>
      </c>
      <c r="AW240" s="14" t="s">
        <v>34</v>
      </c>
      <c r="AX240" s="14" t="s">
        <v>79</v>
      </c>
      <c r="AY240" s="212" t="s">
        <v>144</v>
      </c>
    </row>
    <row r="241" s="14" customFormat="1">
      <c r="A241" s="14"/>
      <c r="B241" s="211"/>
      <c r="C241" s="14"/>
      <c r="D241" s="193" t="s">
        <v>228</v>
      </c>
      <c r="E241" s="212" t="s">
        <v>1</v>
      </c>
      <c r="F241" s="213" t="s">
        <v>352</v>
      </c>
      <c r="G241" s="14"/>
      <c r="H241" s="214">
        <v>0.014999999999999999</v>
      </c>
      <c r="I241" s="215"/>
      <c r="J241" s="14"/>
      <c r="K241" s="14"/>
      <c r="L241" s="211"/>
      <c r="M241" s="216"/>
      <c r="N241" s="217"/>
      <c r="O241" s="217"/>
      <c r="P241" s="217"/>
      <c r="Q241" s="217"/>
      <c r="R241" s="217"/>
      <c r="S241" s="217"/>
      <c r="T241" s="21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12" t="s">
        <v>228</v>
      </c>
      <c r="AU241" s="212" t="s">
        <v>88</v>
      </c>
      <c r="AV241" s="14" t="s">
        <v>88</v>
      </c>
      <c r="AW241" s="14" t="s">
        <v>34</v>
      </c>
      <c r="AX241" s="14" t="s">
        <v>79</v>
      </c>
      <c r="AY241" s="212" t="s">
        <v>144</v>
      </c>
    </row>
    <row r="242" s="14" customFormat="1">
      <c r="A242" s="14"/>
      <c r="B242" s="211"/>
      <c r="C242" s="14"/>
      <c r="D242" s="193" t="s">
        <v>228</v>
      </c>
      <c r="E242" s="212" t="s">
        <v>1</v>
      </c>
      <c r="F242" s="213" t="s">
        <v>353</v>
      </c>
      <c r="G242" s="14"/>
      <c r="H242" s="214">
        <v>0.021000000000000001</v>
      </c>
      <c r="I242" s="215"/>
      <c r="J242" s="14"/>
      <c r="K242" s="14"/>
      <c r="L242" s="211"/>
      <c r="M242" s="216"/>
      <c r="N242" s="217"/>
      <c r="O242" s="217"/>
      <c r="P242" s="217"/>
      <c r="Q242" s="217"/>
      <c r="R242" s="217"/>
      <c r="S242" s="217"/>
      <c r="T242" s="21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12" t="s">
        <v>228</v>
      </c>
      <c r="AU242" s="212" t="s">
        <v>88</v>
      </c>
      <c r="AV242" s="14" t="s">
        <v>88</v>
      </c>
      <c r="AW242" s="14" t="s">
        <v>34</v>
      </c>
      <c r="AX242" s="14" t="s">
        <v>79</v>
      </c>
      <c r="AY242" s="212" t="s">
        <v>144</v>
      </c>
    </row>
    <row r="243" s="14" customFormat="1">
      <c r="A243" s="14"/>
      <c r="B243" s="211"/>
      <c r="C243" s="14"/>
      <c r="D243" s="193" t="s">
        <v>228</v>
      </c>
      <c r="E243" s="212" t="s">
        <v>1</v>
      </c>
      <c r="F243" s="213" t="s">
        <v>354</v>
      </c>
      <c r="G243" s="14"/>
      <c r="H243" s="214">
        <v>0.014999999999999999</v>
      </c>
      <c r="I243" s="215"/>
      <c r="J243" s="14"/>
      <c r="K243" s="14"/>
      <c r="L243" s="211"/>
      <c r="M243" s="216"/>
      <c r="N243" s="217"/>
      <c r="O243" s="217"/>
      <c r="P243" s="217"/>
      <c r="Q243" s="217"/>
      <c r="R243" s="217"/>
      <c r="S243" s="217"/>
      <c r="T243" s="21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12" t="s">
        <v>228</v>
      </c>
      <c r="AU243" s="212" t="s">
        <v>88</v>
      </c>
      <c r="AV243" s="14" t="s">
        <v>88</v>
      </c>
      <c r="AW243" s="14" t="s">
        <v>34</v>
      </c>
      <c r="AX243" s="14" t="s">
        <v>79</v>
      </c>
      <c r="AY243" s="212" t="s">
        <v>144</v>
      </c>
    </row>
    <row r="244" s="14" customFormat="1">
      <c r="A244" s="14"/>
      <c r="B244" s="211"/>
      <c r="C244" s="14"/>
      <c r="D244" s="193" t="s">
        <v>228</v>
      </c>
      <c r="E244" s="212" t="s">
        <v>1</v>
      </c>
      <c r="F244" s="213" t="s">
        <v>355</v>
      </c>
      <c r="G244" s="14"/>
      <c r="H244" s="214">
        <v>0.033000000000000002</v>
      </c>
      <c r="I244" s="215"/>
      <c r="J244" s="14"/>
      <c r="K244" s="14"/>
      <c r="L244" s="211"/>
      <c r="M244" s="216"/>
      <c r="N244" s="217"/>
      <c r="O244" s="217"/>
      <c r="P244" s="217"/>
      <c r="Q244" s="217"/>
      <c r="R244" s="217"/>
      <c r="S244" s="217"/>
      <c r="T244" s="21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12" t="s">
        <v>228</v>
      </c>
      <c r="AU244" s="212" t="s">
        <v>88</v>
      </c>
      <c r="AV244" s="14" t="s">
        <v>88</v>
      </c>
      <c r="AW244" s="14" t="s">
        <v>34</v>
      </c>
      <c r="AX244" s="14" t="s">
        <v>79</v>
      </c>
      <c r="AY244" s="212" t="s">
        <v>144</v>
      </c>
    </row>
    <row r="245" s="14" customFormat="1">
      <c r="A245" s="14"/>
      <c r="B245" s="211"/>
      <c r="C245" s="14"/>
      <c r="D245" s="193" t="s">
        <v>228</v>
      </c>
      <c r="E245" s="212" t="s">
        <v>1</v>
      </c>
      <c r="F245" s="213" t="s">
        <v>356</v>
      </c>
      <c r="G245" s="14"/>
      <c r="H245" s="214">
        <v>0.033000000000000002</v>
      </c>
      <c r="I245" s="215"/>
      <c r="J245" s="14"/>
      <c r="K245" s="14"/>
      <c r="L245" s="211"/>
      <c r="M245" s="216"/>
      <c r="N245" s="217"/>
      <c r="O245" s="217"/>
      <c r="P245" s="217"/>
      <c r="Q245" s="217"/>
      <c r="R245" s="217"/>
      <c r="S245" s="217"/>
      <c r="T245" s="21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12" t="s">
        <v>228</v>
      </c>
      <c r="AU245" s="212" t="s">
        <v>88</v>
      </c>
      <c r="AV245" s="14" t="s">
        <v>88</v>
      </c>
      <c r="AW245" s="14" t="s">
        <v>34</v>
      </c>
      <c r="AX245" s="14" t="s">
        <v>79</v>
      </c>
      <c r="AY245" s="212" t="s">
        <v>144</v>
      </c>
    </row>
    <row r="246" s="14" customFormat="1">
      <c r="A246" s="14"/>
      <c r="B246" s="211"/>
      <c r="C246" s="14"/>
      <c r="D246" s="193" t="s">
        <v>228</v>
      </c>
      <c r="E246" s="212" t="s">
        <v>1</v>
      </c>
      <c r="F246" s="213" t="s">
        <v>357</v>
      </c>
      <c r="G246" s="14"/>
      <c r="H246" s="214">
        <v>0.014999999999999999</v>
      </c>
      <c r="I246" s="215"/>
      <c r="J246" s="14"/>
      <c r="K246" s="14"/>
      <c r="L246" s="211"/>
      <c r="M246" s="216"/>
      <c r="N246" s="217"/>
      <c r="O246" s="217"/>
      <c r="P246" s="217"/>
      <c r="Q246" s="217"/>
      <c r="R246" s="217"/>
      <c r="S246" s="217"/>
      <c r="T246" s="21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12" t="s">
        <v>228</v>
      </c>
      <c r="AU246" s="212" t="s">
        <v>88</v>
      </c>
      <c r="AV246" s="14" t="s">
        <v>88</v>
      </c>
      <c r="AW246" s="14" t="s">
        <v>34</v>
      </c>
      <c r="AX246" s="14" t="s">
        <v>79</v>
      </c>
      <c r="AY246" s="212" t="s">
        <v>144</v>
      </c>
    </row>
    <row r="247" s="14" customFormat="1">
      <c r="A247" s="14"/>
      <c r="B247" s="211"/>
      <c r="C247" s="14"/>
      <c r="D247" s="193" t="s">
        <v>228</v>
      </c>
      <c r="E247" s="212" t="s">
        <v>1</v>
      </c>
      <c r="F247" s="213" t="s">
        <v>358</v>
      </c>
      <c r="G247" s="14"/>
      <c r="H247" s="214">
        <v>0.0089999999999999993</v>
      </c>
      <c r="I247" s="215"/>
      <c r="J247" s="14"/>
      <c r="K247" s="14"/>
      <c r="L247" s="211"/>
      <c r="M247" s="216"/>
      <c r="N247" s="217"/>
      <c r="O247" s="217"/>
      <c r="P247" s="217"/>
      <c r="Q247" s="217"/>
      <c r="R247" s="217"/>
      <c r="S247" s="217"/>
      <c r="T247" s="21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12" t="s">
        <v>228</v>
      </c>
      <c r="AU247" s="212" t="s">
        <v>88</v>
      </c>
      <c r="AV247" s="14" t="s">
        <v>88</v>
      </c>
      <c r="AW247" s="14" t="s">
        <v>34</v>
      </c>
      <c r="AX247" s="14" t="s">
        <v>79</v>
      </c>
      <c r="AY247" s="212" t="s">
        <v>144</v>
      </c>
    </row>
    <row r="248" s="14" customFormat="1">
      <c r="A248" s="14"/>
      <c r="B248" s="211"/>
      <c r="C248" s="14"/>
      <c r="D248" s="193" t="s">
        <v>228</v>
      </c>
      <c r="E248" s="212" t="s">
        <v>1</v>
      </c>
      <c r="F248" s="213" t="s">
        <v>359</v>
      </c>
      <c r="G248" s="14"/>
      <c r="H248" s="214">
        <v>0.0089999999999999993</v>
      </c>
      <c r="I248" s="215"/>
      <c r="J248" s="14"/>
      <c r="K248" s="14"/>
      <c r="L248" s="211"/>
      <c r="M248" s="216"/>
      <c r="N248" s="217"/>
      <c r="O248" s="217"/>
      <c r="P248" s="217"/>
      <c r="Q248" s="217"/>
      <c r="R248" s="217"/>
      <c r="S248" s="217"/>
      <c r="T248" s="21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12" t="s">
        <v>228</v>
      </c>
      <c r="AU248" s="212" t="s">
        <v>88</v>
      </c>
      <c r="AV248" s="14" t="s">
        <v>88</v>
      </c>
      <c r="AW248" s="14" t="s">
        <v>34</v>
      </c>
      <c r="AX248" s="14" t="s">
        <v>79</v>
      </c>
      <c r="AY248" s="212" t="s">
        <v>144</v>
      </c>
    </row>
    <row r="249" s="14" customFormat="1">
      <c r="A249" s="14"/>
      <c r="B249" s="211"/>
      <c r="C249" s="14"/>
      <c r="D249" s="193" t="s">
        <v>228</v>
      </c>
      <c r="E249" s="212" t="s">
        <v>1</v>
      </c>
      <c r="F249" s="213" t="s">
        <v>360</v>
      </c>
      <c r="G249" s="14"/>
      <c r="H249" s="214">
        <v>0.0040000000000000001</v>
      </c>
      <c r="I249" s="215"/>
      <c r="J249" s="14"/>
      <c r="K249" s="14"/>
      <c r="L249" s="211"/>
      <c r="M249" s="216"/>
      <c r="N249" s="217"/>
      <c r="O249" s="217"/>
      <c r="P249" s="217"/>
      <c r="Q249" s="217"/>
      <c r="R249" s="217"/>
      <c r="S249" s="217"/>
      <c r="T249" s="21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12" t="s">
        <v>228</v>
      </c>
      <c r="AU249" s="212" t="s">
        <v>88</v>
      </c>
      <c r="AV249" s="14" t="s">
        <v>88</v>
      </c>
      <c r="AW249" s="14" t="s">
        <v>34</v>
      </c>
      <c r="AX249" s="14" t="s">
        <v>79</v>
      </c>
      <c r="AY249" s="212" t="s">
        <v>144</v>
      </c>
    </row>
    <row r="250" s="14" customFormat="1">
      <c r="A250" s="14"/>
      <c r="B250" s="211"/>
      <c r="C250" s="14"/>
      <c r="D250" s="193" t="s">
        <v>228</v>
      </c>
      <c r="E250" s="212" t="s">
        <v>1</v>
      </c>
      <c r="F250" s="213" t="s">
        <v>361</v>
      </c>
      <c r="G250" s="14"/>
      <c r="H250" s="214">
        <v>0.014</v>
      </c>
      <c r="I250" s="215"/>
      <c r="J250" s="14"/>
      <c r="K250" s="14"/>
      <c r="L250" s="211"/>
      <c r="M250" s="216"/>
      <c r="N250" s="217"/>
      <c r="O250" s="217"/>
      <c r="P250" s="217"/>
      <c r="Q250" s="217"/>
      <c r="R250" s="217"/>
      <c r="S250" s="217"/>
      <c r="T250" s="21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12" t="s">
        <v>228</v>
      </c>
      <c r="AU250" s="212" t="s">
        <v>88</v>
      </c>
      <c r="AV250" s="14" t="s">
        <v>88</v>
      </c>
      <c r="AW250" s="14" t="s">
        <v>34</v>
      </c>
      <c r="AX250" s="14" t="s">
        <v>79</v>
      </c>
      <c r="AY250" s="212" t="s">
        <v>144</v>
      </c>
    </row>
    <row r="251" s="13" customFormat="1">
      <c r="A251" s="13"/>
      <c r="B251" s="204"/>
      <c r="C251" s="13"/>
      <c r="D251" s="193" t="s">
        <v>228</v>
      </c>
      <c r="E251" s="205" t="s">
        <v>1</v>
      </c>
      <c r="F251" s="206" t="s">
        <v>362</v>
      </c>
      <c r="G251" s="13"/>
      <c r="H251" s="205" t="s">
        <v>1</v>
      </c>
      <c r="I251" s="207"/>
      <c r="J251" s="13"/>
      <c r="K251" s="13"/>
      <c r="L251" s="204"/>
      <c r="M251" s="208"/>
      <c r="N251" s="209"/>
      <c r="O251" s="209"/>
      <c r="P251" s="209"/>
      <c r="Q251" s="209"/>
      <c r="R251" s="209"/>
      <c r="S251" s="209"/>
      <c r="T251" s="21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5" t="s">
        <v>228</v>
      </c>
      <c r="AU251" s="205" t="s">
        <v>88</v>
      </c>
      <c r="AV251" s="13" t="s">
        <v>86</v>
      </c>
      <c r="AW251" s="13" t="s">
        <v>34</v>
      </c>
      <c r="AX251" s="13" t="s">
        <v>79</v>
      </c>
      <c r="AY251" s="205" t="s">
        <v>144</v>
      </c>
    </row>
    <row r="252" s="14" customFormat="1">
      <c r="A252" s="14"/>
      <c r="B252" s="211"/>
      <c r="C252" s="14"/>
      <c r="D252" s="193" t="s">
        <v>228</v>
      </c>
      <c r="E252" s="212" t="s">
        <v>1</v>
      </c>
      <c r="F252" s="213" t="s">
        <v>363</v>
      </c>
      <c r="G252" s="14"/>
      <c r="H252" s="214">
        <v>0.025999999999999999</v>
      </c>
      <c r="I252" s="215"/>
      <c r="J252" s="14"/>
      <c r="K252" s="14"/>
      <c r="L252" s="211"/>
      <c r="M252" s="216"/>
      <c r="N252" s="217"/>
      <c r="O252" s="217"/>
      <c r="P252" s="217"/>
      <c r="Q252" s="217"/>
      <c r="R252" s="217"/>
      <c r="S252" s="217"/>
      <c r="T252" s="21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12" t="s">
        <v>228</v>
      </c>
      <c r="AU252" s="212" t="s">
        <v>88</v>
      </c>
      <c r="AV252" s="14" t="s">
        <v>88</v>
      </c>
      <c r="AW252" s="14" t="s">
        <v>34</v>
      </c>
      <c r="AX252" s="14" t="s">
        <v>79</v>
      </c>
      <c r="AY252" s="212" t="s">
        <v>144</v>
      </c>
    </row>
    <row r="253" s="16" customFormat="1">
      <c r="A253" s="16"/>
      <c r="B253" s="227"/>
      <c r="C253" s="16"/>
      <c r="D253" s="193" t="s">
        <v>228</v>
      </c>
      <c r="E253" s="228" t="s">
        <v>1</v>
      </c>
      <c r="F253" s="229" t="s">
        <v>287</v>
      </c>
      <c r="G253" s="16"/>
      <c r="H253" s="230">
        <v>0.3670000000000001</v>
      </c>
      <c r="I253" s="231"/>
      <c r="J253" s="16"/>
      <c r="K253" s="16"/>
      <c r="L253" s="227"/>
      <c r="M253" s="232"/>
      <c r="N253" s="233"/>
      <c r="O253" s="233"/>
      <c r="P253" s="233"/>
      <c r="Q253" s="233"/>
      <c r="R253" s="233"/>
      <c r="S253" s="233"/>
      <c r="T253" s="234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28" t="s">
        <v>228</v>
      </c>
      <c r="AU253" s="228" t="s">
        <v>88</v>
      </c>
      <c r="AV253" s="16" t="s">
        <v>158</v>
      </c>
      <c r="AW253" s="16" t="s">
        <v>34</v>
      </c>
      <c r="AX253" s="16" t="s">
        <v>79</v>
      </c>
      <c r="AY253" s="228" t="s">
        <v>144</v>
      </c>
    </row>
    <row r="254" s="14" customFormat="1">
      <c r="A254" s="14"/>
      <c r="B254" s="211"/>
      <c r="C254" s="14"/>
      <c r="D254" s="193" t="s">
        <v>228</v>
      </c>
      <c r="E254" s="212" t="s">
        <v>1</v>
      </c>
      <c r="F254" s="213" t="s">
        <v>364</v>
      </c>
      <c r="G254" s="14"/>
      <c r="H254" s="214">
        <v>0.055</v>
      </c>
      <c r="I254" s="215"/>
      <c r="J254" s="14"/>
      <c r="K254" s="14"/>
      <c r="L254" s="211"/>
      <c r="M254" s="216"/>
      <c r="N254" s="217"/>
      <c r="O254" s="217"/>
      <c r="P254" s="217"/>
      <c r="Q254" s="217"/>
      <c r="R254" s="217"/>
      <c r="S254" s="217"/>
      <c r="T254" s="21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12" t="s">
        <v>228</v>
      </c>
      <c r="AU254" s="212" t="s">
        <v>88</v>
      </c>
      <c r="AV254" s="14" t="s">
        <v>88</v>
      </c>
      <c r="AW254" s="14" t="s">
        <v>34</v>
      </c>
      <c r="AX254" s="14" t="s">
        <v>79</v>
      </c>
      <c r="AY254" s="212" t="s">
        <v>144</v>
      </c>
    </row>
    <row r="255" s="15" customFormat="1">
      <c r="A255" s="15"/>
      <c r="B255" s="219"/>
      <c r="C255" s="15"/>
      <c r="D255" s="193" t="s">
        <v>228</v>
      </c>
      <c r="E255" s="220" t="s">
        <v>1</v>
      </c>
      <c r="F255" s="221" t="s">
        <v>231</v>
      </c>
      <c r="G255" s="15"/>
      <c r="H255" s="222">
        <v>0.4220000000000001</v>
      </c>
      <c r="I255" s="223"/>
      <c r="J255" s="15"/>
      <c r="K255" s="15"/>
      <c r="L255" s="219"/>
      <c r="M255" s="224"/>
      <c r="N255" s="225"/>
      <c r="O255" s="225"/>
      <c r="P255" s="225"/>
      <c r="Q255" s="225"/>
      <c r="R255" s="225"/>
      <c r="S255" s="225"/>
      <c r="T255" s="22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20" t="s">
        <v>228</v>
      </c>
      <c r="AU255" s="220" t="s">
        <v>88</v>
      </c>
      <c r="AV255" s="15" t="s">
        <v>143</v>
      </c>
      <c r="AW255" s="15" t="s">
        <v>34</v>
      </c>
      <c r="AX255" s="15" t="s">
        <v>86</v>
      </c>
      <c r="AY255" s="220" t="s">
        <v>144</v>
      </c>
    </row>
    <row r="256" s="2" customFormat="1" ht="24.15" customHeight="1">
      <c r="A256" s="38"/>
      <c r="B256" s="179"/>
      <c r="C256" s="180" t="s">
        <v>8</v>
      </c>
      <c r="D256" s="180" t="s">
        <v>147</v>
      </c>
      <c r="E256" s="181" t="s">
        <v>365</v>
      </c>
      <c r="F256" s="182" t="s">
        <v>366</v>
      </c>
      <c r="G256" s="183" t="s">
        <v>303</v>
      </c>
      <c r="H256" s="184">
        <v>56</v>
      </c>
      <c r="I256" s="185"/>
      <c r="J256" s="186">
        <f>ROUND(I256*H256,2)</f>
        <v>0</v>
      </c>
      <c r="K256" s="182" t="s">
        <v>223</v>
      </c>
      <c r="L256" s="39"/>
      <c r="M256" s="187" t="s">
        <v>1</v>
      </c>
      <c r="N256" s="188" t="s">
        <v>44</v>
      </c>
      <c r="O256" s="77"/>
      <c r="P256" s="189">
        <f>O256*H256</f>
        <v>0</v>
      </c>
      <c r="Q256" s="189">
        <v>0.17488999999999999</v>
      </c>
      <c r="R256" s="189">
        <f>Q256*H256</f>
        <v>9.7938399999999994</v>
      </c>
      <c r="S256" s="189">
        <v>0</v>
      </c>
      <c r="T256" s="19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1" t="s">
        <v>143</v>
      </c>
      <c r="AT256" s="191" t="s">
        <v>147</v>
      </c>
      <c r="AU256" s="191" t="s">
        <v>88</v>
      </c>
      <c r="AY256" s="19" t="s">
        <v>144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9" t="s">
        <v>86</v>
      </c>
      <c r="BK256" s="192">
        <f>ROUND(I256*H256,2)</f>
        <v>0</v>
      </c>
      <c r="BL256" s="19" t="s">
        <v>143</v>
      </c>
      <c r="BM256" s="191" t="s">
        <v>367</v>
      </c>
    </row>
    <row r="257" s="2" customFormat="1">
      <c r="A257" s="38"/>
      <c r="B257" s="39"/>
      <c r="C257" s="38"/>
      <c r="D257" s="193" t="s">
        <v>152</v>
      </c>
      <c r="E257" s="38"/>
      <c r="F257" s="194" t="s">
        <v>368</v>
      </c>
      <c r="G257" s="38"/>
      <c r="H257" s="38"/>
      <c r="I257" s="195"/>
      <c r="J257" s="38"/>
      <c r="K257" s="38"/>
      <c r="L257" s="39"/>
      <c r="M257" s="196"/>
      <c r="N257" s="197"/>
      <c r="O257" s="77"/>
      <c r="P257" s="77"/>
      <c r="Q257" s="77"/>
      <c r="R257" s="77"/>
      <c r="S257" s="77"/>
      <c r="T257" s="7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152</v>
      </c>
      <c r="AU257" s="19" t="s">
        <v>88</v>
      </c>
    </row>
    <row r="258" s="2" customFormat="1">
      <c r="A258" s="38"/>
      <c r="B258" s="39"/>
      <c r="C258" s="38"/>
      <c r="D258" s="202" t="s">
        <v>226</v>
      </c>
      <c r="E258" s="38"/>
      <c r="F258" s="203" t="s">
        <v>369</v>
      </c>
      <c r="G258" s="38"/>
      <c r="H258" s="38"/>
      <c r="I258" s="195"/>
      <c r="J258" s="38"/>
      <c r="K258" s="38"/>
      <c r="L258" s="39"/>
      <c r="M258" s="196"/>
      <c r="N258" s="197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226</v>
      </c>
      <c r="AU258" s="19" t="s">
        <v>88</v>
      </c>
    </row>
    <row r="259" s="2" customFormat="1" ht="24.15" customHeight="1">
      <c r="A259" s="38"/>
      <c r="B259" s="179"/>
      <c r="C259" s="235" t="s">
        <v>370</v>
      </c>
      <c r="D259" s="235" t="s">
        <v>371</v>
      </c>
      <c r="E259" s="236" t="s">
        <v>372</v>
      </c>
      <c r="F259" s="237" t="s">
        <v>373</v>
      </c>
      <c r="G259" s="238" t="s">
        <v>303</v>
      </c>
      <c r="H259" s="239">
        <v>42</v>
      </c>
      <c r="I259" s="240"/>
      <c r="J259" s="241">
        <f>ROUND(I259*H259,2)</f>
        <v>0</v>
      </c>
      <c r="K259" s="237" t="s">
        <v>223</v>
      </c>
      <c r="L259" s="242"/>
      <c r="M259" s="243" t="s">
        <v>1</v>
      </c>
      <c r="N259" s="244" t="s">
        <v>44</v>
      </c>
      <c r="O259" s="77"/>
      <c r="P259" s="189">
        <f>O259*H259</f>
        <v>0</v>
      </c>
      <c r="Q259" s="189">
        <v>0.0028</v>
      </c>
      <c r="R259" s="189">
        <f>Q259*H259</f>
        <v>0.1176</v>
      </c>
      <c r="S259" s="189">
        <v>0</v>
      </c>
      <c r="T259" s="19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1" t="s">
        <v>182</v>
      </c>
      <c r="AT259" s="191" t="s">
        <v>371</v>
      </c>
      <c r="AU259" s="191" t="s">
        <v>88</v>
      </c>
      <c r="AY259" s="19" t="s">
        <v>144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86</v>
      </c>
      <c r="BK259" s="192">
        <f>ROUND(I259*H259,2)</f>
        <v>0</v>
      </c>
      <c r="BL259" s="19" t="s">
        <v>143</v>
      </c>
      <c r="BM259" s="191" t="s">
        <v>374</v>
      </c>
    </row>
    <row r="260" s="14" customFormat="1">
      <c r="A260" s="14"/>
      <c r="B260" s="211"/>
      <c r="C260" s="14"/>
      <c r="D260" s="193" t="s">
        <v>228</v>
      </c>
      <c r="E260" s="212" t="s">
        <v>1</v>
      </c>
      <c r="F260" s="213" t="s">
        <v>375</v>
      </c>
      <c r="G260" s="14"/>
      <c r="H260" s="214">
        <v>32</v>
      </c>
      <c r="I260" s="215"/>
      <c r="J260" s="14"/>
      <c r="K260" s="14"/>
      <c r="L260" s="211"/>
      <c r="M260" s="216"/>
      <c r="N260" s="217"/>
      <c r="O260" s="217"/>
      <c r="P260" s="217"/>
      <c r="Q260" s="217"/>
      <c r="R260" s="217"/>
      <c r="S260" s="217"/>
      <c r="T260" s="21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12" t="s">
        <v>228</v>
      </c>
      <c r="AU260" s="212" t="s">
        <v>88</v>
      </c>
      <c r="AV260" s="14" t="s">
        <v>88</v>
      </c>
      <c r="AW260" s="14" t="s">
        <v>34</v>
      </c>
      <c r="AX260" s="14" t="s">
        <v>79</v>
      </c>
      <c r="AY260" s="212" t="s">
        <v>144</v>
      </c>
    </row>
    <row r="261" s="14" customFormat="1">
      <c r="A261" s="14"/>
      <c r="B261" s="211"/>
      <c r="C261" s="14"/>
      <c r="D261" s="193" t="s">
        <v>228</v>
      </c>
      <c r="E261" s="212" t="s">
        <v>1</v>
      </c>
      <c r="F261" s="213" t="s">
        <v>192</v>
      </c>
      <c r="G261" s="14"/>
      <c r="H261" s="214">
        <v>10</v>
      </c>
      <c r="I261" s="215"/>
      <c r="J261" s="14"/>
      <c r="K261" s="14"/>
      <c r="L261" s="211"/>
      <c r="M261" s="216"/>
      <c r="N261" s="217"/>
      <c r="O261" s="217"/>
      <c r="P261" s="217"/>
      <c r="Q261" s="217"/>
      <c r="R261" s="217"/>
      <c r="S261" s="217"/>
      <c r="T261" s="21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12" t="s">
        <v>228</v>
      </c>
      <c r="AU261" s="212" t="s">
        <v>88</v>
      </c>
      <c r="AV261" s="14" t="s">
        <v>88</v>
      </c>
      <c r="AW261" s="14" t="s">
        <v>34</v>
      </c>
      <c r="AX261" s="14" t="s">
        <v>79</v>
      </c>
      <c r="AY261" s="212" t="s">
        <v>144</v>
      </c>
    </row>
    <row r="262" s="15" customFormat="1">
      <c r="A262" s="15"/>
      <c r="B262" s="219"/>
      <c r="C262" s="15"/>
      <c r="D262" s="193" t="s">
        <v>228</v>
      </c>
      <c r="E262" s="220" t="s">
        <v>1</v>
      </c>
      <c r="F262" s="221" t="s">
        <v>231</v>
      </c>
      <c r="G262" s="15"/>
      <c r="H262" s="222">
        <v>42</v>
      </c>
      <c r="I262" s="223"/>
      <c r="J262" s="15"/>
      <c r="K262" s="15"/>
      <c r="L262" s="219"/>
      <c r="M262" s="224"/>
      <c r="N262" s="225"/>
      <c r="O262" s="225"/>
      <c r="P262" s="225"/>
      <c r="Q262" s="225"/>
      <c r="R262" s="225"/>
      <c r="S262" s="225"/>
      <c r="T262" s="22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20" t="s">
        <v>228</v>
      </c>
      <c r="AU262" s="220" t="s">
        <v>88</v>
      </c>
      <c r="AV262" s="15" t="s">
        <v>143</v>
      </c>
      <c r="AW262" s="15" t="s">
        <v>34</v>
      </c>
      <c r="AX262" s="15" t="s">
        <v>86</v>
      </c>
      <c r="AY262" s="220" t="s">
        <v>144</v>
      </c>
    </row>
    <row r="263" s="2" customFormat="1" ht="24.15" customHeight="1">
      <c r="A263" s="38"/>
      <c r="B263" s="179"/>
      <c r="C263" s="235" t="s">
        <v>376</v>
      </c>
      <c r="D263" s="235" t="s">
        <v>371</v>
      </c>
      <c r="E263" s="236" t="s">
        <v>377</v>
      </c>
      <c r="F263" s="237" t="s">
        <v>378</v>
      </c>
      <c r="G263" s="238" t="s">
        <v>303</v>
      </c>
      <c r="H263" s="239">
        <v>14</v>
      </c>
      <c r="I263" s="240"/>
      <c r="J263" s="241">
        <f>ROUND(I263*H263,2)</f>
        <v>0</v>
      </c>
      <c r="K263" s="237" t="s">
        <v>223</v>
      </c>
      <c r="L263" s="242"/>
      <c r="M263" s="243" t="s">
        <v>1</v>
      </c>
      <c r="N263" s="244" t="s">
        <v>44</v>
      </c>
      <c r="O263" s="77"/>
      <c r="P263" s="189">
        <f>O263*H263</f>
        <v>0</v>
      </c>
      <c r="Q263" s="189">
        <v>0.0027000000000000001</v>
      </c>
      <c r="R263" s="189">
        <f>Q263*H263</f>
        <v>0.0378</v>
      </c>
      <c r="S263" s="189">
        <v>0</v>
      </c>
      <c r="T263" s="19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1" t="s">
        <v>182</v>
      </c>
      <c r="AT263" s="191" t="s">
        <v>371</v>
      </c>
      <c r="AU263" s="191" t="s">
        <v>88</v>
      </c>
      <c r="AY263" s="19" t="s">
        <v>144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86</v>
      </c>
      <c r="BK263" s="192">
        <f>ROUND(I263*H263,2)</f>
        <v>0</v>
      </c>
      <c r="BL263" s="19" t="s">
        <v>143</v>
      </c>
      <c r="BM263" s="191" t="s">
        <v>379</v>
      </c>
    </row>
    <row r="264" s="14" customFormat="1">
      <c r="A264" s="14"/>
      <c r="B264" s="211"/>
      <c r="C264" s="14"/>
      <c r="D264" s="193" t="s">
        <v>228</v>
      </c>
      <c r="E264" s="212" t="s">
        <v>1</v>
      </c>
      <c r="F264" s="213" t="s">
        <v>192</v>
      </c>
      <c r="G264" s="14"/>
      <c r="H264" s="214">
        <v>10</v>
      </c>
      <c r="I264" s="215"/>
      <c r="J264" s="14"/>
      <c r="K264" s="14"/>
      <c r="L264" s="211"/>
      <c r="M264" s="216"/>
      <c r="N264" s="217"/>
      <c r="O264" s="217"/>
      <c r="P264" s="217"/>
      <c r="Q264" s="217"/>
      <c r="R264" s="217"/>
      <c r="S264" s="217"/>
      <c r="T264" s="21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12" t="s">
        <v>228</v>
      </c>
      <c r="AU264" s="212" t="s">
        <v>88</v>
      </c>
      <c r="AV264" s="14" t="s">
        <v>88</v>
      </c>
      <c r="AW264" s="14" t="s">
        <v>34</v>
      </c>
      <c r="AX264" s="14" t="s">
        <v>79</v>
      </c>
      <c r="AY264" s="212" t="s">
        <v>144</v>
      </c>
    </row>
    <row r="265" s="14" customFormat="1">
      <c r="A265" s="14"/>
      <c r="B265" s="211"/>
      <c r="C265" s="14"/>
      <c r="D265" s="193" t="s">
        <v>228</v>
      </c>
      <c r="E265" s="212" t="s">
        <v>1</v>
      </c>
      <c r="F265" s="213" t="s">
        <v>143</v>
      </c>
      <c r="G265" s="14"/>
      <c r="H265" s="214">
        <v>4</v>
      </c>
      <c r="I265" s="215"/>
      <c r="J265" s="14"/>
      <c r="K265" s="14"/>
      <c r="L265" s="211"/>
      <c r="M265" s="216"/>
      <c r="N265" s="217"/>
      <c r="O265" s="217"/>
      <c r="P265" s="217"/>
      <c r="Q265" s="217"/>
      <c r="R265" s="217"/>
      <c r="S265" s="217"/>
      <c r="T265" s="21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12" t="s">
        <v>228</v>
      </c>
      <c r="AU265" s="212" t="s">
        <v>88</v>
      </c>
      <c r="AV265" s="14" t="s">
        <v>88</v>
      </c>
      <c r="AW265" s="14" t="s">
        <v>34</v>
      </c>
      <c r="AX265" s="14" t="s">
        <v>79</v>
      </c>
      <c r="AY265" s="212" t="s">
        <v>144</v>
      </c>
    </row>
    <row r="266" s="15" customFormat="1">
      <c r="A266" s="15"/>
      <c r="B266" s="219"/>
      <c r="C266" s="15"/>
      <c r="D266" s="193" t="s">
        <v>228</v>
      </c>
      <c r="E266" s="220" t="s">
        <v>1</v>
      </c>
      <c r="F266" s="221" t="s">
        <v>231</v>
      </c>
      <c r="G266" s="15"/>
      <c r="H266" s="222">
        <v>14</v>
      </c>
      <c r="I266" s="223"/>
      <c r="J266" s="15"/>
      <c r="K266" s="15"/>
      <c r="L266" s="219"/>
      <c r="M266" s="224"/>
      <c r="N266" s="225"/>
      <c r="O266" s="225"/>
      <c r="P266" s="225"/>
      <c r="Q266" s="225"/>
      <c r="R266" s="225"/>
      <c r="S266" s="225"/>
      <c r="T266" s="226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20" t="s">
        <v>228</v>
      </c>
      <c r="AU266" s="220" t="s">
        <v>88</v>
      </c>
      <c r="AV266" s="15" t="s">
        <v>143</v>
      </c>
      <c r="AW266" s="15" t="s">
        <v>34</v>
      </c>
      <c r="AX266" s="15" t="s">
        <v>86</v>
      </c>
      <c r="AY266" s="220" t="s">
        <v>144</v>
      </c>
    </row>
    <row r="267" s="2" customFormat="1" ht="24.15" customHeight="1">
      <c r="A267" s="38"/>
      <c r="B267" s="179"/>
      <c r="C267" s="180" t="s">
        <v>380</v>
      </c>
      <c r="D267" s="180" t="s">
        <v>147</v>
      </c>
      <c r="E267" s="181" t="s">
        <v>381</v>
      </c>
      <c r="F267" s="182" t="s">
        <v>382</v>
      </c>
      <c r="G267" s="183" t="s">
        <v>222</v>
      </c>
      <c r="H267" s="184">
        <v>77.251999999999995</v>
      </c>
      <c r="I267" s="185"/>
      <c r="J267" s="186">
        <f>ROUND(I267*H267,2)</f>
        <v>0</v>
      </c>
      <c r="K267" s="182" t="s">
        <v>223</v>
      </c>
      <c r="L267" s="39"/>
      <c r="M267" s="187" t="s">
        <v>1</v>
      </c>
      <c r="N267" s="188" t="s">
        <v>44</v>
      </c>
      <c r="O267" s="77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1" t="s">
        <v>143</v>
      </c>
      <c r="AT267" s="191" t="s">
        <v>147</v>
      </c>
      <c r="AU267" s="191" t="s">
        <v>88</v>
      </c>
      <c r="AY267" s="19" t="s">
        <v>144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86</v>
      </c>
      <c r="BK267" s="192">
        <f>ROUND(I267*H267,2)</f>
        <v>0</v>
      </c>
      <c r="BL267" s="19" t="s">
        <v>143</v>
      </c>
      <c r="BM267" s="191" t="s">
        <v>383</v>
      </c>
    </row>
    <row r="268" s="2" customFormat="1">
      <c r="A268" s="38"/>
      <c r="B268" s="39"/>
      <c r="C268" s="38"/>
      <c r="D268" s="193" t="s">
        <v>152</v>
      </c>
      <c r="E268" s="38"/>
      <c r="F268" s="194" t="s">
        <v>384</v>
      </c>
      <c r="G268" s="38"/>
      <c r="H268" s="38"/>
      <c r="I268" s="195"/>
      <c r="J268" s="38"/>
      <c r="K268" s="38"/>
      <c r="L268" s="39"/>
      <c r="M268" s="196"/>
      <c r="N268" s="197"/>
      <c r="O268" s="77"/>
      <c r="P268" s="77"/>
      <c r="Q268" s="77"/>
      <c r="R268" s="77"/>
      <c r="S268" s="77"/>
      <c r="T268" s="7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152</v>
      </c>
      <c r="AU268" s="19" t="s">
        <v>88</v>
      </c>
    </row>
    <row r="269" s="2" customFormat="1">
      <c r="A269" s="38"/>
      <c r="B269" s="39"/>
      <c r="C269" s="38"/>
      <c r="D269" s="202" t="s">
        <v>226</v>
      </c>
      <c r="E269" s="38"/>
      <c r="F269" s="203" t="s">
        <v>385</v>
      </c>
      <c r="G269" s="38"/>
      <c r="H269" s="38"/>
      <c r="I269" s="195"/>
      <c r="J269" s="38"/>
      <c r="K269" s="38"/>
      <c r="L269" s="39"/>
      <c r="M269" s="196"/>
      <c r="N269" s="197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226</v>
      </c>
      <c r="AU269" s="19" t="s">
        <v>88</v>
      </c>
    </row>
    <row r="270" s="14" customFormat="1">
      <c r="A270" s="14"/>
      <c r="B270" s="211"/>
      <c r="C270" s="14"/>
      <c r="D270" s="193" t="s">
        <v>228</v>
      </c>
      <c r="E270" s="212" t="s">
        <v>1</v>
      </c>
      <c r="F270" s="213" t="s">
        <v>386</v>
      </c>
      <c r="G270" s="14"/>
      <c r="H270" s="214">
        <v>77.251999999999995</v>
      </c>
      <c r="I270" s="215"/>
      <c r="J270" s="14"/>
      <c r="K270" s="14"/>
      <c r="L270" s="211"/>
      <c r="M270" s="216"/>
      <c r="N270" s="217"/>
      <c r="O270" s="217"/>
      <c r="P270" s="217"/>
      <c r="Q270" s="217"/>
      <c r="R270" s="217"/>
      <c r="S270" s="217"/>
      <c r="T270" s="21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12" t="s">
        <v>228</v>
      </c>
      <c r="AU270" s="212" t="s">
        <v>88</v>
      </c>
      <c r="AV270" s="14" t="s">
        <v>88</v>
      </c>
      <c r="AW270" s="14" t="s">
        <v>34</v>
      </c>
      <c r="AX270" s="14" t="s">
        <v>79</v>
      </c>
      <c r="AY270" s="212" t="s">
        <v>144</v>
      </c>
    </row>
    <row r="271" s="15" customFormat="1">
      <c r="A271" s="15"/>
      <c r="B271" s="219"/>
      <c r="C271" s="15"/>
      <c r="D271" s="193" t="s">
        <v>228</v>
      </c>
      <c r="E271" s="220" t="s">
        <v>1</v>
      </c>
      <c r="F271" s="221" t="s">
        <v>231</v>
      </c>
      <c r="G271" s="15"/>
      <c r="H271" s="222">
        <v>77.251999999999995</v>
      </c>
      <c r="I271" s="223"/>
      <c r="J271" s="15"/>
      <c r="K271" s="15"/>
      <c r="L271" s="219"/>
      <c r="M271" s="224"/>
      <c r="N271" s="225"/>
      <c r="O271" s="225"/>
      <c r="P271" s="225"/>
      <c r="Q271" s="225"/>
      <c r="R271" s="225"/>
      <c r="S271" s="225"/>
      <c r="T271" s="22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20" t="s">
        <v>228</v>
      </c>
      <c r="AU271" s="220" t="s">
        <v>88</v>
      </c>
      <c r="AV271" s="15" t="s">
        <v>143</v>
      </c>
      <c r="AW271" s="15" t="s">
        <v>34</v>
      </c>
      <c r="AX271" s="15" t="s">
        <v>86</v>
      </c>
      <c r="AY271" s="220" t="s">
        <v>144</v>
      </c>
    </row>
    <row r="272" s="2" customFormat="1" ht="33" customHeight="1">
      <c r="A272" s="38"/>
      <c r="B272" s="179"/>
      <c r="C272" s="235" t="s">
        <v>387</v>
      </c>
      <c r="D272" s="235" t="s">
        <v>371</v>
      </c>
      <c r="E272" s="236" t="s">
        <v>388</v>
      </c>
      <c r="F272" s="237" t="s">
        <v>389</v>
      </c>
      <c r="G272" s="238" t="s">
        <v>222</v>
      </c>
      <c r="H272" s="239">
        <v>15</v>
      </c>
      <c r="I272" s="240"/>
      <c r="J272" s="241">
        <f>ROUND(I272*H272,2)</f>
        <v>0</v>
      </c>
      <c r="K272" s="237" t="s">
        <v>1</v>
      </c>
      <c r="L272" s="242"/>
      <c r="M272" s="243" t="s">
        <v>1</v>
      </c>
      <c r="N272" s="244" t="s">
        <v>44</v>
      </c>
      <c r="O272" s="77"/>
      <c r="P272" s="189">
        <f>O272*H272</f>
        <v>0</v>
      </c>
      <c r="Q272" s="189">
        <v>0.00089999999999999998</v>
      </c>
      <c r="R272" s="189">
        <f>Q272*H272</f>
        <v>0.0135</v>
      </c>
      <c r="S272" s="189">
        <v>0</v>
      </c>
      <c r="T272" s="19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1" t="s">
        <v>182</v>
      </c>
      <c r="AT272" s="191" t="s">
        <v>371</v>
      </c>
      <c r="AU272" s="191" t="s">
        <v>88</v>
      </c>
      <c r="AY272" s="19" t="s">
        <v>144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86</v>
      </c>
      <c r="BK272" s="192">
        <f>ROUND(I272*H272,2)</f>
        <v>0</v>
      </c>
      <c r="BL272" s="19" t="s">
        <v>143</v>
      </c>
      <c r="BM272" s="191" t="s">
        <v>390</v>
      </c>
    </row>
    <row r="273" s="14" customFormat="1">
      <c r="A273" s="14"/>
      <c r="B273" s="211"/>
      <c r="C273" s="14"/>
      <c r="D273" s="193" t="s">
        <v>228</v>
      </c>
      <c r="E273" s="212" t="s">
        <v>1</v>
      </c>
      <c r="F273" s="213" t="s">
        <v>391</v>
      </c>
      <c r="G273" s="14"/>
      <c r="H273" s="214">
        <v>11.6</v>
      </c>
      <c r="I273" s="215"/>
      <c r="J273" s="14"/>
      <c r="K273" s="14"/>
      <c r="L273" s="211"/>
      <c r="M273" s="216"/>
      <c r="N273" s="217"/>
      <c r="O273" s="217"/>
      <c r="P273" s="217"/>
      <c r="Q273" s="217"/>
      <c r="R273" s="217"/>
      <c r="S273" s="217"/>
      <c r="T273" s="21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12" t="s">
        <v>228</v>
      </c>
      <c r="AU273" s="212" t="s">
        <v>88</v>
      </c>
      <c r="AV273" s="14" t="s">
        <v>88</v>
      </c>
      <c r="AW273" s="14" t="s">
        <v>34</v>
      </c>
      <c r="AX273" s="14" t="s">
        <v>79</v>
      </c>
      <c r="AY273" s="212" t="s">
        <v>144</v>
      </c>
    </row>
    <row r="274" s="14" customFormat="1">
      <c r="A274" s="14"/>
      <c r="B274" s="211"/>
      <c r="C274" s="14"/>
      <c r="D274" s="193" t="s">
        <v>228</v>
      </c>
      <c r="E274" s="212" t="s">
        <v>1</v>
      </c>
      <c r="F274" s="213" t="s">
        <v>392</v>
      </c>
      <c r="G274" s="14"/>
      <c r="H274" s="214">
        <v>3.3999999999999999</v>
      </c>
      <c r="I274" s="215"/>
      <c r="J274" s="14"/>
      <c r="K274" s="14"/>
      <c r="L274" s="211"/>
      <c r="M274" s="216"/>
      <c r="N274" s="217"/>
      <c r="O274" s="217"/>
      <c r="P274" s="217"/>
      <c r="Q274" s="217"/>
      <c r="R274" s="217"/>
      <c r="S274" s="217"/>
      <c r="T274" s="21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12" t="s">
        <v>228</v>
      </c>
      <c r="AU274" s="212" t="s">
        <v>88</v>
      </c>
      <c r="AV274" s="14" t="s">
        <v>88</v>
      </c>
      <c r="AW274" s="14" t="s">
        <v>34</v>
      </c>
      <c r="AX274" s="14" t="s">
        <v>79</v>
      </c>
      <c r="AY274" s="212" t="s">
        <v>144</v>
      </c>
    </row>
    <row r="275" s="15" customFormat="1">
      <c r="A275" s="15"/>
      <c r="B275" s="219"/>
      <c r="C275" s="15"/>
      <c r="D275" s="193" t="s">
        <v>228</v>
      </c>
      <c r="E275" s="220" t="s">
        <v>1</v>
      </c>
      <c r="F275" s="221" t="s">
        <v>231</v>
      </c>
      <c r="G275" s="15"/>
      <c r="H275" s="222">
        <v>15</v>
      </c>
      <c r="I275" s="223"/>
      <c r="J275" s="15"/>
      <c r="K275" s="15"/>
      <c r="L275" s="219"/>
      <c r="M275" s="224"/>
      <c r="N275" s="225"/>
      <c r="O275" s="225"/>
      <c r="P275" s="225"/>
      <c r="Q275" s="225"/>
      <c r="R275" s="225"/>
      <c r="S275" s="225"/>
      <c r="T275" s="22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20" t="s">
        <v>228</v>
      </c>
      <c r="AU275" s="220" t="s">
        <v>88</v>
      </c>
      <c r="AV275" s="15" t="s">
        <v>143</v>
      </c>
      <c r="AW275" s="15" t="s">
        <v>34</v>
      </c>
      <c r="AX275" s="15" t="s">
        <v>86</v>
      </c>
      <c r="AY275" s="220" t="s">
        <v>144</v>
      </c>
    </row>
    <row r="276" s="2" customFormat="1" ht="33" customHeight="1">
      <c r="A276" s="38"/>
      <c r="B276" s="179"/>
      <c r="C276" s="235" t="s">
        <v>393</v>
      </c>
      <c r="D276" s="235" t="s">
        <v>371</v>
      </c>
      <c r="E276" s="236" t="s">
        <v>394</v>
      </c>
      <c r="F276" s="237" t="s">
        <v>395</v>
      </c>
      <c r="G276" s="238" t="s">
        <v>222</v>
      </c>
      <c r="H276" s="239">
        <v>50</v>
      </c>
      <c r="I276" s="240"/>
      <c r="J276" s="241">
        <f>ROUND(I276*H276,2)</f>
        <v>0</v>
      </c>
      <c r="K276" s="237" t="s">
        <v>1</v>
      </c>
      <c r="L276" s="242"/>
      <c r="M276" s="243" t="s">
        <v>1</v>
      </c>
      <c r="N276" s="244" t="s">
        <v>44</v>
      </c>
      <c r="O276" s="77"/>
      <c r="P276" s="189">
        <f>O276*H276</f>
        <v>0</v>
      </c>
      <c r="Q276" s="189">
        <v>0.0011999999999999999</v>
      </c>
      <c r="R276" s="189">
        <f>Q276*H276</f>
        <v>0.059999999999999998</v>
      </c>
      <c r="S276" s="189">
        <v>0</v>
      </c>
      <c r="T276" s="19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1" t="s">
        <v>182</v>
      </c>
      <c r="AT276" s="191" t="s">
        <v>371</v>
      </c>
      <c r="AU276" s="191" t="s">
        <v>88</v>
      </c>
      <c r="AY276" s="19" t="s">
        <v>144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86</v>
      </c>
      <c r="BK276" s="192">
        <f>ROUND(I276*H276,2)</f>
        <v>0</v>
      </c>
      <c r="BL276" s="19" t="s">
        <v>143</v>
      </c>
      <c r="BM276" s="191" t="s">
        <v>396</v>
      </c>
    </row>
    <row r="277" s="14" customFormat="1">
      <c r="A277" s="14"/>
      <c r="B277" s="211"/>
      <c r="C277" s="14"/>
      <c r="D277" s="193" t="s">
        <v>228</v>
      </c>
      <c r="E277" s="212" t="s">
        <v>1</v>
      </c>
      <c r="F277" s="213" t="s">
        <v>397</v>
      </c>
      <c r="G277" s="14"/>
      <c r="H277" s="214">
        <v>23.989999999999998</v>
      </c>
      <c r="I277" s="215"/>
      <c r="J277" s="14"/>
      <c r="K277" s="14"/>
      <c r="L277" s="211"/>
      <c r="M277" s="216"/>
      <c r="N277" s="217"/>
      <c r="O277" s="217"/>
      <c r="P277" s="217"/>
      <c r="Q277" s="217"/>
      <c r="R277" s="217"/>
      <c r="S277" s="217"/>
      <c r="T277" s="21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12" t="s">
        <v>228</v>
      </c>
      <c r="AU277" s="212" t="s">
        <v>88</v>
      </c>
      <c r="AV277" s="14" t="s">
        <v>88</v>
      </c>
      <c r="AW277" s="14" t="s">
        <v>34</v>
      </c>
      <c r="AX277" s="14" t="s">
        <v>79</v>
      </c>
      <c r="AY277" s="212" t="s">
        <v>144</v>
      </c>
    </row>
    <row r="278" s="14" customFormat="1">
      <c r="A278" s="14"/>
      <c r="B278" s="211"/>
      <c r="C278" s="14"/>
      <c r="D278" s="193" t="s">
        <v>228</v>
      </c>
      <c r="E278" s="212" t="s">
        <v>1</v>
      </c>
      <c r="F278" s="213" t="s">
        <v>398</v>
      </c>
      <c r="G278" s="14"/>
      <c r="H278" s="214">
        <v>22.962</v>
      </c>
      <c r="I278" s="215"/>
      <c r="J278" s="14"/>
      <c r="K278" s="14"/>
      <c r="L278" s="211"/>
      <c r="M278" s="216"/>
      <c r="N278" s="217"/>
      <c r="O278" s="217"/>
      <c r="P278" s="217"/>
      <c r="Q278" s="217"/>
      <c r="R278" s="217"/>
      <c r="S278" s="217"/>
      <c r="T278" s="21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12" t="s">
        <v>228</v>
      </c>
      <c r="AU278" s="212" t="s">
        <v>88</v>
      </c>
      <c r="AV278" s="14" t="s">
        <v>88</v>
      </c>
      <c r="AW278" s="14" t="s">
        <v>34</v>
      </c>
      <c r="AX278" s="14" t="s">
        <v>79</v>
      </c>
      <c r="AY278" s="212" t="s">
        <v>144</v>
      </c>
    </row>
    <row r="279" s="14" customFormat="1">
      <c r="A279" s="14"/>
      <c r="B279" s="211"/>
      <c r="C279" s="14"/>
      <c r="D279" s="193" t="s">
        <v>228</v>
      </c>
      <c r="E279" s="212" t="s">
        <v>1</v>
      </c>
      <c r="F279" s="213" t="s">
        <v>399</v>
      </c>
      <c r="G279" s="14"/>
      <c r="H279" s="214">
        <v>3.048</v>
      </c>
      <c r="I279" s="215"/>
      <c r="J279" s="14"/>
      <c r="K279" s="14"/>
      <c r="L279" s="211"/>
      <c r="M279" s="216"/>
      <c r="N279" s="217"/>
      <c r="O279" s="217"/>
      <c r="P279" s="217"/>
      <c r="Q279" s="217"/>
      <c r="R279" s="217"/>
      <c r="S279" s="217"/>
      <c r="T279" s="21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12" t="s">
        <v>228</v>
      </c>
      <c r="AU279" s="212" t="s">
        <v>88</v>
      </c>
      <c r="AV279" s="14" t="s">
        <v>88</v>
      </c>
      <c r="AW279" s="14" t="s">
        <v>34</v>
      </c>
      <c r="AX279" s="14" t="s">
        <v>79</v>
      </c>
      <c r="AY279" s="212" t="s">
        <v>144</v>
      </c>
    </row>
    <row r="280" s="15" customFormat="1">
      <c r="A280" s="15"/>
      <c r="B280" s="219"/>
      <c r="C280" s="15"/>
      <c r="D280" s="193" t="s">
        <v>228</v>
      </c>
      <c r="E280" s="220" t="s">
        <v>1</v>
      </c>
      <c r="F280" s="221" t="s">
        <v>231</v>
      </c>
      <c r="G280" s="15"/>
      <c r="H280" s="222">
        <v>50</v>
      </c>
      <c r="I280" s="223"/>
      <c r="J280" s="15"/>
      <c r="K280" s="15"/>
      <c r="L280" s="219"/>
      <c r="M280" s="224"/>
      <c r="N280" s="225"/>
      <c r="O280" s="225"/>
      <c r="P280" s="225"/>
      <c r="Q280" s="225"/>
      <c r="R280" s="225"/>
      <c r="S280" s="225"/>
      <c r="T280" s="22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20" t="s">
        <v>228</v>
      </c>
      <c r="AU280" s="220" t="s">
        <v>88</v>
      </c>
      <c r="AV280" s="15" t="s">
        <v>143</v>
      </c>
      <c r="AW280" s="15" t="s">
        <v>34</v>
      </c>
      <c r="AX280" s="15" t="s">
        <v>86</v>
      </c>
      <c r="AY280" s="220" t="s">
        <v>144</v>
      </c>
    </row>
    <row r="281" s="2" customFormat="1" ht="33" customHeight="1">
      <c r="A281" s="38"/>
      <c r="B281" s="179"/>
      <c r="C281" s="235" t="s">
        <v>7</v>
      </c>
      <c r="D281" s="235" t="s">
        <v>371</v>
      </c>
      <c r="E281" s="236" t="s">
        <v>400</v>
      </c>
      <c r="F281" s="237" t="s">
        <v>401</v>
      </c>
      <c r="G281" s="238" t="s">
        <v>222</v>
      </c>
      <c r="H281" s="239">
        <v>21</v>
      </c>
      <c r="I281" s="240"/>
      <c r="J281" s="241">
        <f>ROUND(I281*H281,2)</f>
        <v>0</v>
      </c>
      <c r="K281" s="237" t="s">
        <v>1</v>
      </c>
      <c r="L281" s="242"/>
      <c r="M281" s="243" t="s">
        <v>1</v>
      </c>
      <c r="N281" s="244" t="s">
        <v>44</v>
      </c>
      <c r="O281" s="77"/>
      <c r="P281" s="189">
        <f>O281*H281</f>
        <v>0</v>
      </c>
      <c r="Q281" s="189">
        <v>0.0012999999999999999</v>
      </c>
      <c r="R281" s="189">
        <f>Q281*H281</f>
        <v>0.027299999999999998</v>
      </c>
      <c r="S281" s="189">
        <v>0</v>
      </c>
      <c r="T281" s="19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1" t="s">
        <v>182</v>
      </c>
      <c r="AT281" s="191" t="s">
        <v>371</v>
      </c>
      <c r="AU281" s="191" t="s">
        <v>88</v>
      </c>
      <c r="AY281" s="19" t="s">
        <v>144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86</v>
      </c>
      <c r="BK281" s="192">
        <f>ROUND(I281*H281,2)</f>
        <v>0</v>
      </c>
      <c r="BL281" s="19" t="s">
        <v>143</v>
      </c>
      <c r="BM281" s="191" t="s">
        <v>402</v>
      </c>
    </row>
    <row r="282" s="14" customFormat="1">
      <c r="A282" s="14"/>
      <c r="B282" s="211"/>
      <c r="C282" s="14"/>
      <c r="D282" s="193" t="s">
        <v>228</v>
      </c>
      <c r="E282" s="212" t="s">
        <v>1</v>
      </c>
      <c r="F282" s="213" t="s">
        <v>403</v>
      </c>
      <c r="G282" s="14"/>
      <c r="H282" s="214">
        <v>18.699999999999999</v>
      </c>
      <c r="I282" s="215"/>
      <c r="J282" s="14"/>
      <c r="K282" s="14"/>
      <c r="L282" s="211"/>
      <c r="M282" s="216"/>
      <c r="N282" s="217"/>
      <c r="O282" s="217"/>
      <c r="P282" s="217"/>
      <c r="Q282" s="217"/>
      <c r="R282" s="217"/>
      <c r="S282" s="217"/>
      <c r="T282" s="21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12" t="s">
        <v>228</v>
      </c>
      <c r="AU282" s="212" t="s">
        <v>88</v>
      </c>
      <c r="AV282" s="14" t="s">
        <v>88</v>
      </c>
      <c r="AW282" s="14" t="s">
        <v>34</v>
      </c>
      <c r="AX282" s="14" t="s">
        <v>79</v>
      </c>
      <c r="AY282" s="212" t="s">
        <v>144</v>
      </c>
    </row>
    <row r="283" s="14" customFormat="1">
      <c r="A283" s="14"/>
      <c r="B283" s="211"/>
      <c r="C283" s="14"/>
      <c r="D283" s="193" t="s">
        <v>228</v>
      </c>
      <c r="E283" s="212" t="s">
        <v>1</v>
      </c>
      <c r="F283" s="213" t="s">
        <v>404</v>
      </c>
      <c r="G283" s="14"/>
      <c r="H283" s="214">
        <v>2.2999999999999998</v>
      </c>
      <c r="I283" s="215"/>
      <c r="J283" s="14"/>
      <c r="K283" s="14"/>
      <c r="L283" s="211"/>
      <c r="M283" s="216"/>
      <c r="N283" s="217"/>
      <c r="O283" s="217"/>
      <c r="P283" s="217"/>
      <c r="Q283" s="217"/>
      <c r="R283" s="217"/>
      <c r="S283" s="217"/>
      <c r="T283" s="21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12" t="s">
        <v>228</v>
      </c>
      <c r="AU283" s="212" t="s">
        <v>88</v>
      </c>
      <c r="AV283" s="14" t="s">
        <v>88</v>
      </c>
      <c r="AW283" s="14" t="s">
        <v>34</v>
      </c>
      <c r="AX283" s="14" t="s">
        <v>79</v>
      </c>
      <c r="AY283" s="212" t="s">
        <v>144</v>
      </c>
    </row>
    <row r="284" s="15" customFormat="1">
      <c r="A284" s="15"/>
      <c r="B284" s="219"/>
      <c r="C284" s="15"/>
      <c r="D284" s="193" t="s">
        <v>228</v>
      </c>
      <c r="E284" s="220" t="s">
        <v>1</v>
      </c>
      <c r="F284" s="221" t="s">
        <v>231</v>
      </c>
      <c r="G284" s="15"/>
      <c r="H284" s="222">
        <v>21</v>
      </c>
      <c r="I284" s="223"/>
      <c r="J284" s="15"/>
      <c r="K284" s="15"/>
      <c r="L284" s="219"/>
      <c r="M284" s="224"/>
      <c r="N284" s="225"/>
      <c r="O284" s="225"/>
      <c r="P284" s="225"/>
      <c r="Q284" s="225"/>
      <c r="R284" s="225"/>
      <c r="S284" s="225"/>
      <c r="T284" s="22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20" t="s">
        <v>228</v>
      </c>
      <c r="AU284" s="220" t="s">
        <v>88</v>
      </c>
      <c r="AV284" s="15" t="s">
        <v>143</v>
      </c>
      <c r="AW284" s="15" t="s">
        <v>34</v>
      </c>
      <c r="AX284" s="15" t="s">
        <v>86</v>
      </c>
      <c r="AY284" s="220" t="s">
        <v>144</v>
      </c>
    </row>
    <row r="285" s="2" customFormat="1" ht="24.15" customHeight="1">
      <c r="A285" s="38"/>
      <c r="B285" s="179"/>
      <c r="C285" s="180" t="s">
        <v>405</v>
      </c>
      <c r="D285" s="180" t="s">
        <v>147</v>
      </c>
      <c r="E285" s="181" t="s">
        <v>406</v>
      </c>
      <c r="F285" s="182" t="s">
        <v>407</v>
      </c>
      <c r="G285" s="183" t="s">
        <v>303</v>
      </c>
      <c r="H285" s="184">
        <v>6</v>
      </c>
      <c r="I285" s="185"/>
      <c r="J285" s="186">
        <f>ROUND(I285*H285,2)</f>
        <v>0</v>
      </c>
      <c r="K285" s="182" t="s">
        <v>223</v>
      </c>
      <c r="L285" s="39"/>
      <c r="M285" s="187" t="s">
        <v>1</v>
      </c>
      <c r="N285" s="188" t="s">
        <v>44</v>
      </c>
      <c r="O285" s="77"/>
      <c r="P285" s="189">
        <f>O285*H285</f>
        <v>0</v>
      </c>
      <c r="Q285" s="189">
        <v>0.17488999999999999</v>
      </c>
      <c r="R285" s="189">
        <f>Q285*H285</f>
        <v>1.0493399999999999</v>
      </c>
      <c r="S285" s="189">
        <v>0</v>
      </c>
      <c r="T285" s="19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1" t="s">
        <v>143</v>
      </c>
      <c r="AT285" s="191" t="s">
        <v>147</v>
      </c>
      <c r="AU285" s="191" t="s">
        <v>88</v>
      </c>
      <c r="AY285" s="19" t="s">
        <v>144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86</v>
      </c>
      <c r="BK285" s="192">
        <f>ROUND(I285*H285,2)</f>
        <v>0</v>
      </c>
      <c r="BL285" s="19" t="s">
        <v>143</v>
      </c>
      <c r="BM285" s="191" t="s">
        <v>408</v>
      </c>
    </row>
    <row r="286" s="2" customFormat="1">
      <c r="A286" s="38"/>
      <c r="B286" s="39"/>
      <c r="C286" s="38"/>
      <c r="D286" s="193" t="s">
        <v>152</v>
      </c>
      <c r="E286" s="38"/>
      <c r="F286" s="194" t="s">
        <v>409</v>
      </c>
      <c r="G286" s="38"/>
      <c r="H286" s="38"/>
      <c r="I286" s="195"/>
      <c r="J286" s="38"/>
      <c r="K286" s="38"/>
      <c r="L286" s="39"/>
      <c r="M286" s="196"/>
      <c r="N286" s="197"/>
      <c r="O286" s="77"/>
      <c r="P286" s="77"/>
      <c r="Q286" s="77"/>
      <c r="R286" s="77"/>
      <c r="S286" s="77"/>
      <c r="T286" s="7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152</v>
      </c>
      <c r="AU286" s="19" t="s">
        <v>88</v>
      </c>
    </row>
    <row r="287" s="2" customFormat="1">
      <c r="A287" s="38"/>
      <c r="B287" s="39"/>
      <c r="C287" s="38"/>
      <c r="D287" s="202" t="s">
        <v>226</v>
      </c>
      <c r="E287" s="38"/>
      <c r="F287" s="203" t="s">
        <v>410</v>
      </c>
      <c r="G287" s="38"/>
      <c r="H287" s="38"/>
      <c r="I287" s="195"/>
      <c r="J287" s="38"/>
      <c r="K287" s="38"/>
      <c r="L287" s="39"/>
      <c r="M287" s="196"/>
      <c r="N287" s="197"/>
      <c r="O287" s="77"/>
      <c r="P287" s="77"/>
      <c r="Q287" s="77"/>
      <c r="R287" s="77"/>
      <c r="S287" s="77"/>
      <c r="T287" s="7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226</v>
      </c>
      <c r="AU287" s="19" t="s">
        <v>88</v>
      </c>
    </row>
    <row r="288" s="2" customFormat="1" ht="24.15" customHeight="1">
      <c r="A288" s="38"/>
      <c r="B288" s="179"/>
      <c r="C288" s="235" t="s">
        <v>411</v>
      </c>
      <c r="D288" s="235" t="s">
        <v>371</v>
      </c>
      <c r="E288" s="236" t="s">
        <v>412</v>
      </c>
      <c r="F288" s="237" t="s">
        <v>413</v>
      </c>
      <c r="G288" s="238" t="s">
        <v>303</v>
      </c>
      <c r="H288" s="239">
        <v>3</v>
      </c>
      <c r="I288" s="240"/>
      <c r="J288" s="241">
        <f>ROUND(I288*H288,2)</f>
        <v>0</v>
      </c>
      <c r="K288" s="237" t="s">
        <v>223</v>
      </c>
      <c r="L288" s="242"/>
      <c r="M288" s="243" t="s">
        <v>1</v>
      </c>
      <c r="N288" s="244" t="s">
        <v>44</v>
      </c>
      <c r="O288" s="77"/>
      <c r="P288" s="189">
        <f>O288*H288</f>
        <v>0</v>
      </c>
      <c r="Q288" s="189">
        <v>0.0047000000000000002</v>
      </c>
      <c r="R288" s="189">
        <f>Q288*H288</f>
        <v>0.014100000000000001</v>
      </c>
      <c r="S288" s="189">
        <v>0</v>
      </c>
      <c r="T288" s="19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91" t="s">
        <v>182</v>
      </c>
      <c r="AT288" s="191" t="s">
        <v>371</v>
      </c>
      <c r="AU288" s="191" t="s">
        <v>88</v>
      </c>
      <c r="AY288" s="19" t="s">
        <v>144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86</v>
      </c>
      <c r="BK288" s="192">
        <f>ROUND(I288*H288,2)</f>
        <v>0</v>
      </c>
      <c r="BL288" s="19" t="s">
        <v>143</v>
      </c>
      <c r="BM288" s="191" t="s">
        <v>414</v>
      </c>
    </row>
    <row r="289" s="2" customFormat="1" ht="24.15" customHeight="1">
      <c r="A289" s="38"/>
      <c r="B289" s="179"/>
      <c r="C289" s="235" t="s">
        <v>415</v>
      </c>
      <c r="D289" s="235" t="s">
        <v>371</v>
      </c>
      <c r="E289" s="236" t="s">
        <v>377</v>
      </c>
      <c r="F289" s="237" t="s">
        <v>378</v>
      </c>
      <c r="G289" s="238" t="s">
        <v>303</v>
      </c>
      <c r="H289" s="239">
        <v>3</v>
      </c>
      <c r="I289" s="240"/>
      <c r="J289" s="241">
        <f>ROUND(I289*H289,2)</f>
        <v>0</v>
      </c>
      <c r="K289" s="237" t="s">
        <v>223</v>
      </c>
      <c r="L289" s="242"/>
      <c r="M289" s="243" t="s">
        <v>1</v>
      </c>
      <c r="N289" s="244" t="s">
        <v>44</v>
      </c>
      <c r="O289" s="77"/>
      <c r="P289" s="189">
        <f>O289*H289</f>
        <v>0</v>
      </c>
      <c r="Q289" s="189">
        <v>0.0027000000000000001</v>
      </c>
      <c r="R289" s="189">
        <f>Q289*H289</f>
        <v>0.0080999999999999996</v>
      </c>
      <c r="S289" s="189">
        <v>0</v>
      </c>
      <c r="T289" s="19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1" t="s">
        <v>182</v>
      </c>
      <c r="AT289" s="191" t="s">
        <v>371</v>
      </c>
      <c r="AU289" s="191" t="s">
        <v>88</v>
      </c>
      <c r="AY289" s="19" t="s">
        <v>144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86</v>
      </c>
      <c r="BK289" s="192">
        <f>ROUND(I289*H289,2)</f>
        <v>0</v>
      </c>
      <c r="BL289" s="19" t="s">
        <v>143</v>
      </c>
      <c r="BM289" s="191" t="s">
        <v>416</v>
      </c>
    </row>
    <row r="290" s="2" customFormat="1" ht="24.15" customHeight="1">
      <c r="A290" s="38"/>
      <c r="B290" s="179"/>
      <c r="C290" s="180" t="s">
        <v>417</v>
      </c>
      <c r="D290" s="180" t="s">
        <v>147</v>
      </c>
      <c r="E290" s="181" t="s">
        <v>418</v>
      </c>
      <c r="F290" s="182" t="s">
        <v>419</v>
      </c>
      <c r="G290" s="183" t="s">
        <v>222</v>
      </c>
      <c r="H290" s="184">
        <v>7</v>
      </c>
      <c r="I290" s="185"/>
      <c r="J290" s="186">
        <f>ROUND(I290*H290,2)</f>
        <v>0</v>
      </c>
      <c r="K290" s="182" t="s">
        <v>223</v>
      </c>
      <c r="L290" s="39"/>
      <c r="M290" s="187" t="s">
        <v>1</v>
      </c>
      <c r="N290" s="188" t="s">
        <v>44</v>
      </c>
      <c r="O290" s="77"/>
      <c r="P290" s="189">
        <f>O290*H290</f>
        <v>0</v>
      </c>
      <c r="Q290" s="189">
        <v>0</v>
      </c>
      <c r="R290" s="189">
        <f>Q290*H290</f>
        <v>0</v>
      </c>
      <c r="S290" s="189">
        <v>0</v>
      </c>
      <c r="T290" s="19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91" t="s">
        <v>143</v>
      </c>
      <c r="AT290" s="191" t="s">
        <v>147</v>
      </c>
      <c r="AU290" s="191" t="s">
        <v>88</v>
      </c>
      <c r="AY290" s="19" t="s">
        <v>144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9" t="s">
        <v>86</v>
      </c>
      <c r="BK290" s="192">
        <f>ROUND(I290*H290,2)</f>
        <v>0</v>
      </c>
      <c r="BL290" s="19" t="s">
        <v>143</v>
      </c>
      <c r="BM290" s="191" t="s">
        <v>420</v>
      </c>
    </row>
    <row r="291" s="2" customFormat="1">
      <c r="A291" s="38"/>
      <c r="B291" s="39"/>
      <c r="C291" s="38"/>
      <c r="D291" s="193" t="s">
        <v>152</v>
      </c>
      <c r="E291" s="38"/>
      <c r="F291" s="194" t="s">
        <v>421</v>
      </c>
      <c r="G291" s="38"/>
      <c r="H291" s="38"/>
      <c r="I291" s="195"/>
      <c r="J291" s="38"/>
      <c r="K291" s="38"/>
      <c r="L291" s="39"/>
      <c r="M291" s="196"/>
      <c r="N291" s="197"/>
      <c r="O291" s="77"/>
      <c r="P291" s="77"/>
      <c r="Q291" s="77"/>
      <c r="R291" s="77"/>
      <c r="S291" s="77"/>
      <c r="T291" s="7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9" t="s">
        <v>152</v>
      </c>
      <c r="AU291" s="19" t="s">
        <v>88</v>
      </c>
    </row>
    <row r="292" s="2" customFormat="1">
      <c r="A292" s="38"/>
      <c r="B292" s="39"/>
      <c r="C292" s="38"/>
      <c r="D292" s="202" t="s">
        <v>226</v>
      </c>
      <c r="E292" s="38"/>
      <c r="F292" s="203" t="s">
        <v>422</v>
      </c>
      <c r="G292" s="38"/>
      <c r="H292" s="38"/>
      <c r="I292" s="195"/>
      <c r="J292" s="38"/>
      <c r="K292" s="38"/>
      <c r="L292" s="39"/>
      <c r="M292" s="196"/>
      <c r="N292" s="197"/>
      <c r="O292" s="77"/>
      <c r="P292" s="77"/>
      <c r="Q292" s="77"/>
      <c r="R292" s="77"/>
      <c r="S292" s="77"/>
      <c r="T292" s="7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226</v>
      </c>
      <c r="AU292" s="19" t="s">
        <v>88</v>
      </c>
    </row>
    <row r="293" s="2" customFormat="1" ht="33" customHeight="1">
      <c r="A293" s="38"/>
      <c r="B293" s="179"/>
      <c r="C293" s="235" t="s">
        <v>423</v>
      </c>
      <c r="D293" s="235" t="s">
        <v>371</v>
      </c>
      <c r="E293" s="236" t="s">
        <v>424</v>
      </c>
      <c r="F293" s="237" t="s">
        <v>425</v>
      </c>
      <c r="G293" s="238" t="s">
        <v>222</v>
      </c>
      <c r="H293" s="239">
        <v>10</v>
      </c>
      <c r="I293" s="240"/>
      <c r="J293" s="241">
        <f>ROUND(I293*H293,2)</f>
        <v>0</v>
      </c>
      <c r="K293" s="237" t="s">
        <v>223</v>
      </c>
      <c r="L293" s="242"/>
      <c r="M293" s="243" t="s">
        <v>1</v>
      </c>
      <c r="N293" s="244" t="s">
        <v>44</v>
      </c>
      <c r="O293" s="77"/>
      <c r="P293" s="189">
        <f>O293*H293</f>
        <v>0</v>
      </c>
      <c r="Q293" s="189">
        <v>0.0016000000000000001</v>
      </c>
      <c r="R293" s="189">
        <f>Q293*H293</f>
        <v>0.016</v>
      </c>
      <c r="S293" s="189">
        <v>0</v>
      </c>
      <c r="T293" s="19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91" t="s">
        <v>182</v>
      </c>
      <c r="AT293" s="191" t="s">
        <v>371</v>
      </c>
      <c r="AU293" s="191" t="s">
        <v>88</v>
      </c>
      <c r="AY293" s="19" t="s">
        <v>144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86</v>
      </c>
      <c r="BK293" s="192">
        <f>ROUND(I293*H293,2)</f>
        <v>0</v>
      </c>
      <c r="BL293" s="19" t="s">
        <v>143</v>
      </c>
      <c r="BM293" s="191" t="s">
        <v>426</v>
      </c>
    </row>
    <row r="294" s="14" customFormat="1">
      <c r="A294" s="14"/>
      <c r="B294" s="211"/>
      <c r="C294" s="14"/>
      <c r="D294" s="193" t="s">
        <v>228</v>
      </c>
      <c r="E294" s="14"/>
      <c r="F294" s="213" t="s">
        <v>427</v>
      </c>
      <c r="G294" s="14"/>
      <c r="H294" s="214">
        <v>10</v>
      </c>
      <c r="I294" s="215"/>
      <c r="J294" s="14"/>
      <c r="K294" s="14"/>
      <c r="L294" s="211"/>
      <c r="M294" s="216"/>
      <c r="N294" s="217"/>
      <c r="O294" s="217"/>
      <c r="P294" s="217"/>
      <c r="Q294" s="217"/>
      <c r="R294" s="217"/>
      <c r="S294" s="217"/>
      <c r="T294" s="21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12" t="s">
        <v>228</v>
      </c>
      <c r="AU294" s="212" t="s">
        <v>88</v>
      </c>
      <c r="AV294" s="14" t="s">
        <v>88</v>
      </c>
      <c r="AW294" s="14" t="s">
        <v>3</v>
      </c>
      <c r="AX294" s="14" t="s">
        <v>86</v>
      </c>
      <c r="AY294" s="212" t="s">
        <v>144</v>
      </c>
    </row>
    <row r="295" s="12" customFormat="1" ht="22.8" customHeight="1">
      <c r="A295" s="12"/>
      <c r="B295" s="166"/>
      <c r="C295" s="12"/>
      <c r="D295" s="167" t="s">
        <v>78</v>
      </c>
      <c r="E295" s="177" t="s">
        <v>172</v>
      </c>
      <c r="F295" s="177" t="s">
        <v>428</v>
      </c>
      <c r="G295" s="12"/>
      <c r="H295" s="12"/>
      <c r="I295" s="169"/>
      <c r="J295" s="178">
        <f>BK295</f>
        <v>0</v>
      </c>
      <c r="K295" s="12"/>
      <c r="L295" s="166"/>
      <c r="M295" s="171"/>
      <c r="N295" s="172"/>
      <c r="O295" s="172"/>
      <c r="P295" s="173">
        <f>SUM(P296:P321)</f>
        <v>0</v>
      </c>
      <c r="Q295" s="172"/>
      <c r="R295" s="173">
        <f>SUM(R296:R321)</f>
        <v>12.706921019999999</v>
      </c>
      <c r="S295" s="172"/>
      <c r="T295" s="174">
        <f>SUM(T296:T321)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67" t="s">
        <v>86</v>
      </c>
      <c r="AT295" s="175" t="s">
        <v>78</v>
      </c>
      <c r="AU295" s="175" t="s">
        <v>86</v>
      </c>
      <c r="AY295" s="167" t="s">
        <v>144</v>
      </c>
      <c r="BK295" s="176">
        <f>SUM(BK296:BK321)</f>
        <v>0</v>
      </c>
    </row>
    <row r="296" s="2" customFormat="1" ht="33" customHeight="1">
      <c r="A296" s="38"/>
      <c r="B296" s="179"/>
      <c r="C296" s="180" t="s">
        <v>429</v>
      </c>
      <c r="D296" s="180" t="s">
        <v>147</v>
      </c>
      <c r="E296" s="181" t="s">
        <v>430</v>
      </c>
      <c r="F296" s="182" t="s">
        <v>431</v>
      </c>
      <c r="G296" s="183" t="s">
        <v>234</v>
      </c>
      <c r="H296" s="184">
        <v>4.8040000000000003</v>
      </c>
      <c r="I296" s="185"/>
      <c r="J296" s="186">
        <f>ROUND(I296*H296,2)</f>
        <v>0</v>
      </c>
      <c r="K296" s="182" t="s">
        <v>223</v>
      </c>
      <c r="L296" s="39"/>
      <c r="M296" s="187" t="s">
        <v>1</v>
      </c>
      <c r="N296" s="188" t="s">
        <v>44</v>
      </c>
      <c r="O296" s="77"/>
      <c r="P296" s="189">
        <f>O296*H296</f>
        <v>0</v>
      </c>
      <c r="Q296" s="189">
        <v>2.5018699999999998</v>
      </c>
      <c r="R296" s="189">
        <f>Q296*H296</f>
        <v>12.018983479999999</v>
      </c>
      <c r="S296" s="189">
        <v>0</v>
      </c>
      <c r="T296" s="19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91" t="s">
        <v>143</v>
      </c>
      <c r="AT296" s="191" t="s">
        <v>147</v>
      </c>
      <c r="AU296" s="191" t="s">
        <v>88</v>
      </c>
      <c r="AY296" s="19" t="s">
        <v>144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86</v>
      </c>
      <c r="BK296" s="192">
        <f>ROUND(I296*H296,2)</f>
        <v>0</v>
      </c>
      <c r="BL296" s="19" t="s">
        <v>143</v>
      </c>
      <c r="BM296" s="191" t="s">
        <v>432</v>
      </c>
    </row>
    <row r="297" s="2" customFormat="1">
      <c r="A297" s="38"/>
      <c r="B297" s="39"/>
      <c r="C297" s="38"/>
      <c r="D297" s="193" t="s">
        <v>152</v>
      </c>
      <c r="E297" s="38"/>
      <c r="F297" s="194" t="s">
        <v>433</v>
      </c>
      <c r="G297" s="38"/>
      <c r="H297" s="38"/>
      <c r="I297" s="195"/>
      <c r="J297" s="38"/>
      <c r="K297" s="38"/>
      <c r="L297" s="39"/>
      <c r="M297" s="196"/>
      <c r="N297" s="197"/>
      <c r="O297" s="77"/>
      <c r="P297" s="77"/>
      <c r="Q297" s="77"/>
      <c r="R297" s="77"/>
      <c r="S297" s="77"/>
      <c r="T297" s="7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152</v>
      </c>
      <c r="AU297" s="19" t="s">
        <v>88</v>
      </c>
    </row>
    <row r="298" s="2" customFormat="1">
      <c r="A298" s="38"/>
      <c r="B298" s="39"/>
      <c r="C298" s="38"/>
      <c r="D298" s="202" t="s">
        <v>226</v>
      </c>
      <c r="E298" s="38"/>
      <c r="F298" s="203" t="s">
        <v>434</v>
      </c>
      <c r="G298" s="38"/>
      <c r="H298" s="38"/>
      <c r="I298" s="195"/>
      <c r="J298" s="38"/>
      <c r="K298" s="38"/>
      <c r="L298" s="39"/>
      <c r="M298" s="196"/>
      <c r="N298" s="197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226</v>
      </c>
      <c r="AU298" s="19" t="s">
        <v>88</v>
      </c>
    </row>
    <row r="299" s="13" customFormat="1">
      <c r="A299" s="13"/>
      <c r="B299" s="204"/>
      <c r="C299" s="13"/>
      <c r="D299" s="193" t="s">
        <v>228</v>
      </c>
      <c r="E299" s="205" t="s">
        <v>1</v>
      </c>
      <c r="F299" s="206" t="s">
        <v>435</v>
      </c>
      <c r="G299" s="13"/>
      <c r="H299" s="205" t="s">
        <v>1</v>
      </c>
      <c r="I299" s="207"/>
      <c r="J299" s="13"/>
      <c r="K299" s="13"/>
      <c r="L299" s="204"/>
      <c r="M299" s="208"/>
      <c r="N299" s="209"/>
      <c r="O299" s="209"/>
      <c r="P299" s="209"/>
      <c r="Q299" s="209"/>
      <c r="R299" s="209"/>
      <c r="S299" s="209"/>
      <c r="T299" s="21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5" t="s">
        <v>228</v>
      </c>
      <c r="AU299" s="205" t="s">
        <v>88</v>
      </c>
      <c r="AV299" s="13" t="s">
        <v>86</v>
      </c>
      <c r="AW299" s="13" t="s">
        <v>34</v>
      </c>
      <c r="AX299" s="13" t="s">
        <v>79</v>
      </c>
      <c r="AY299" s="205" t="s">
        <v>144</v>
      </c>
    </row>
    <row r="300" s="14" customFormat="1">
      <c r="A300" s="14"/>
      <c r="B300" s="211"/>
      <c r="C300" s="14"/>
      <c r="D300" s="193" t="s">
        <v>228</v>
      </c>
      <c r="E300" s="212" t="s">
        <v>1</v>
      </c>
      <c r="F300" s="213" t="s">
        <v>436</v>
      </c>
      <c r="G300" s="14"/>
      <c r="H300" s="214">
        <v>3.819</v>
      </c>
      <c r="I300" s="215"/>
      <c r="J300" s="14"/>
      <c r="K300" s="14"/>
      <c r="L300" s="211"/>
      <c r="M300" s="216"/>
      <c r="N300" s="217"/>
      <c r="O300" s="217"/>
      <c r="P300" s="217"/>
      <c r="Q300" s="217"/>
      <c r="R300" s="217"/>
      <c r="S300" s="217"/>
      <c r="T300" s="21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12" t="s">
        <v>228</v>
      </c>
      <c r="AU300" s="212" t="s">
        <v>88</v>
      </c>
      <c r="AV300" s="14" t="s">
        <v>88</v>
      </c>
      <c r="AW300" s="14" t="s">
        <v>34</v>
      </c>
      <c r="AX300" s="14" t="s">
        <v>79</v>
      </c>
      <c r="AY300" s="212" t="s">
        <v>144</v>
      </c>
    </row>
    <row r="301" s="14" customFormat="1">
      <c r="A301" s="14"/>
      <c r="B301" s="211"/>
      <c r="C301" s="14"/>
      <c r="D301" s="193" t="s">
        <v>228</v>
      </c>
      <c r="E301" s="212" t="s">
        <v>1</v>
      </c>
      <c r="F301" s="213" t="s">
        <v>437</v>
      </c>
      <c r="G301" s="14"/>
      <c r="H301" s="214">
        <v>0.98499999999999999</v>
      </c>
      <c r="I301" s="215"/>
      <c r="J301" s="14"/>
      <c r="K301" s="14"/>
      <c r="L301" s="211"/>
      <c r="M301" s="216"/>
      <c r="N301" s="217"/>
      <c r="O301" s="217"/>
      <c r="P301" s="217"/>
      <c r="Q301" s="217"/>
      <c r="R301" s="217"/>
      <c r="S301" s="217"/>
      <c r="T301" s="21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12" t="s">
        <v>228</v>
      </c>
      <c r="AU301" s="212" t="s">
        <v>88</v>
      </c>
      <c r="AV301" s="14" t="s">
        <v>88</v>
      </c>
      <c r="AW301" s="14" t="s">
        <v>34</v>
      </c>
      <c r="AX301" s="14" t="s">
        <v>79</v>
      </c>
      <c r="AY301" s="212" t="s">
        <v>144</v>
      </c>
    </row>
    <row r="302" s="15" customFormat="1">
      <c r="A302" s="15"/>
      <c r="B302" s="219"/>
      <c r="C302" s="15"/>
      <c r="D302" s="193" t="s">
        <v>228</v>
      </c>
      <c r="E302" s="220" t="s">
        <v>1</v>
      </c>
      <c r="F302" s="221" t="s">
        <v>231</v>
      </c>
      <c r="G302" s="15"/>
      <c r="H302" s="222">
        <v>4.8040000000000003</v>
      </c>
      <c r="I302" s="223"/>
      <c r="J302" s="15"/>
      <c r="K302" s="15"/>
      <c r="L302" s="219"/>
      <c r="M302" s="224"/>
      <c r="N302" s="225"/>
      <c r="O302" s="225"/>
      <c r="P302" s="225"/>
      <c r="Q302" s="225"/>
      <c r="R302" s="225"/>
      <c r="S302" s="225"/>
      <c r="T302" s="22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20" t="s">
        <v>228</v>
      </c>
      <c r="AU302" s="220" t="s">
        <v>88</v>
      </c>
      <c r="AV302" s="15" t="s">
        <v>143</v>
      </c>
      <c r="AW302" s="15" t="s">
        <v>34</v>
      </c>
      <c r="AX302" s="15" t="s">
        <v>86</v>
      </c>
      <c r="AY302" s="220" t="s">
        <v>144</v>
      </c>
    </row>
    <row r="303" s="2" customFormat="1" ht="16.5" customHeight="1">
      <c r="A303" s="38"/>
      <c r="B303" s="179"/>
      <c r="C303" s="180" t="s">
        <v>438</v>
      </c>
      <c r="D303" s="180" t="s">
        <v>147</v>
      </c>
      <c r="E303" s="181" t="s">
        <v>439</v>
      </c>
      <c r="F303" s="182" t="s">
        <v>440</v>
      </c>
      <c r="G303" s="183" t="s">
        <v>271</v>
      </c>
      <c r="H303" s="184">
        <v>32.029000000000003</v>
      </c>
      <c r="I303" s="185"/>
      <c r="J303" s="186">
        <f>ROUND(I303*H303,2)</f>
        <v>0</v>
      </c>
      <c r="K303" s="182" t="s">
        <v>223</v>
      </c>
      <c r="L303" s="39"/>
      <c r="M303" s="187" t="s">
        <v>1</v>
      </c>
      <c r="N303" s="188" t="s">
        <v>44</v>
      </c>
      <c r="O303" s="77"/>
      <c r="P303" s="189">
        <f>O303*H303</f>
        <v>0</v>
      </c>
      <c r="Q303" s="189">
        <v>0.016070000000000001</v>
      </c>
      <c r="R303" s="189">
        <f>Q303*H303</f>
        <v>0.51470603000000004</v>
      </c>
      <c r="S303" s="189">
        <v>0</v>
      </c>
      <c r="T303" s="19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91" t="s">
        <v>143</v>
      </c>
      <c r="AT303" s="191" t="s">
        <v>147</v>
      </c>
      <c r="AU303" s="191" t="s">
        <v>88</v>
      </c>
      <c r="AY303" s="19" t="s">
        <v>144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86</v>
      </c>
      <c r="BK303" s="192">
        <f>ROUND(I303*H303,2)</f>
        <v>0</v>
      </c>
      <c r="BL303" s="19" t="s">
        <v>143</v>
      </c>
      <c r="BM303" s="191" t="s">
        <v>441</v>
      </c>
    </row>
    <row r="304" s="2" customFormat="1">
      <c r="A304" s="38"/>
      <c r="B304" s="39"/>
      <c r="C304" s="38"/>
      <c r="D304" s="193" t="s">
        <v>152</v>
      </c>
      <c r="E304" s="38"/>
      <c r="F304" s="194" t="s">
        <v>442</v>
      </c>
      <c r="G304" s="38"/>
      <c r="H304" s="38"/>
      <c r="I304" s="195"/>
      <c r="J304" s="38"/>
      <c r="K304" s="38"/>
      <c r="L304" s="39"/>
      <c r="M304" s="196"/>
      <c r="N304" s="197"/>
      <c r="O304" s="77"/>
      <c r="P304" s="77"/>
      <c r="Q304" s="77"/>
      <c r="R304" s="77"/>
      <c r="S304" s="77"/>
      <c r="T304" s="7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9" t="s">
        <v>152</v>
      </c>
      <c r="AU304" s="19" t="s">
        <v>88</v>
      </c>
    </row>
    <row r="305" s="2" customFormat="1">
      <c r="A305" s="38"/>
      <c r="B305" s="39"/>
      <c r="C305" s="38"/>
      <c r="D305" s="202" t="s">
        <v>226</v>
      </c>
      <c r="E305" s="38"/>
      <c r="F305" s="203" t="s">
        <v>443</v>
      </c>
      <c r="G305" s="38"/>
      <c r="H305" s="38"/>
      <c r="I305" s="195"/>
      <c r="J305" s="38"/>
      <c r="K305" s="38"/>
      <c r="L305" s="39"/>
      <c r="M305" s="196"/>
      <c r="N305" s="197"/>
      <c r="O305" s="77"/>
      <c r="P305" s="77"/>
      <c r="Q305" s="77"/>
      <c r="R305" s="77"/>
      <c r="S305" s="77"/>
      <c r="T305" s="7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9" t="s">
        <v>226</v>
      </c>
      <c r="AU305" s="19" t="s">
        <v>88</v>
      </c>
    </row>
    <row r="306" s="13" customFormat="1">
      <c r="A306" s="13"/>
      <c r="B306" s="204"/>
      <c r="C306" s="13"/>
      <c r="D306" s="193" t="s">
        <v>228</v>
      </c>
      <c r="E306" s="205" t="s">
        <v>1</v>
      </c>
      <c r="F306" s="206" t="s">
        <v>435</v>
      </c>
      <c r="G306" s="13"/>
      <c r="H306" s="205" t="s">
        <v>1</v>
      </c>
      <c r="I306" s="207"/>
      <c r="J306" s="13"/>
      <c r="K306" s="13"/>
      <c r="L306" s="204"/>
      <c r="M306" s="208"/>
      <c r="N306" s="209"/>
      <c r="O306" s="209"/>
      <c r="P306" s="209"/>
      <c r="Q306" s="209"/>
      <c r="R306" s="209"/>
      <c r="S306" s="209"/>
      <c r="T306" s="21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05" t="s">
        <v>228</v>
      </c>
      <c r="AU306" s="205" t="s">
        <v>88</v>
      </c>
      <c r="AV306" s="13" t="s">
        <v>86</v>
      </c>
      <c r="AW306" s="13" t="s">
        <v>34</v>
      </c>
      <c r="AX306" s="13" t="s">
        <v>79</v>
      </c>
      <c r="AY306" s="205" t="s">
        <v>144</v>
      </c>
    </row>
    <row r="307" s="14" customFormat="1">
      <c r="A307" s="14"/>
      <c r="B307" s="211"/>
      <c r="C307" s="14"/>
      <c r="D307" s="193" t="s">
        <v>228</v>
      </c>
      <c r="E307" s="212" t="s">
        <v>1</v>
      </c>
      <c r="F307" s="213" t="s">
        <v>444</v>
      </c>
      <c r="G307" s="14"/>
      <c r="H307" s="214">
        <v>25.460999999999999</v>
      </c>
      <c r="I307" s="215"/>
      <c r="J307" s="14"/>
      <c r="K307" s="14"/>
      <c r="L307" s="211"/>
      <c r="M307" s="216"/>
      <c r="N307" s="217"/>
      <c r="O307" s="217"/>
      <c r="P307" s="217"/>
      <c r="Q307" s="217"/>
      <c r="R307" s="217"/>
      <c r="S307" s="217"/>
      <c r="T307" s="21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12" t="s">
        <v>228</v>
      </c>
      <c r="AU307" s="212" t="s">
        <v>88</v>
      </c>
      <c r="AV307" s="14" t="s">
        <v>88</v>
      </c>
      <c r="AW307" s="14" t="s">
        <v>34</v>
      </c>
      <c r="AX307" s="14" t="s">
        <v>79</v>
      </c>
      <c r="AY307" s="212" t="s">
        <v>144</v>
      </c>
    </row>
    <row r="308" s="14" customFormat="1">
      <c r="A308" s="14"/>
      <c r="B308" s="211"/>
      <c r="C308" s="14"/>
      <c r="D308" s="193" t="s">
        <v>228</v>
      </c>
      <c r="E308" s="212" t="s">
        <v>1</v>
      </c>
      <c r="F308" s="213" t="s">
        <v>445</v>
      </c>
      <c r="G308" s="14"/>
      <c r="H308" s="214">
        <v>6.5679999999999996</v>
      </c>
      <c r="I308" s="215"/>
      <c r="J308" s="14"/>
      <c r="K308" s="14"/>
      <c r="L308" s="211"/>
      <c r="M308" s="216"/>
      <c r="N308" s="217"/>
      <c r="O308" s="217"/>
      <c r="P308" s="217"/>
      <c r="Q308" s="217"/>
      <c r="R308" s="217"/>
      <c r="S308" s="217"/>
      <c r="T308" s="21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12" t="s">
        <v>228</v>
      </c>
      <c r="AU308" s="212" t="s">
        <v>88</v>
      </c>
      <c r="AV308" s="14" t="s">
        <v>88</v>
      </c>
      <c r="AW308" s="14" t="s">
        <v>34</v>
      </c>
      <c r="AX308" s="14" t="s">
        <v>79</v>
      </c>
      <c r="AY308" s="212" t="s">
        <v>144</v>
      </c>
    </row>
    <row r="309" s="15" customFormat="1">
      <c r="A309" s="15"/>
      <c r="B309" s="219"/>
      <c r="C309" s="15"/>
      <c r="D309" s="193" t="s">
        <v>228</v>
      </c>
      <c r="E309" s="220" t="s">
        <v>1</v>
      </c>
      <c r="F309" s="221" t="s">
        <v>231</v>
      </c>
      <c r="G309" s="15"/>
      <c r="H309" s="222">
        <v>32.029000000000003</v>
      </c>
      <c r="I309" s="223"/>
      <c r="J309" s="15"/>
      <c r="K309" s="15"/>
      <c r="L309" s="219"/>
      <c r="M309" s="224"/>
      <c r="N309" s="225"/>
      <c r="O309" s="225"/>
      <c r="P309" s="225"/>
      <c r="Q309" s="225"/>
      <c r="R309" s="225"/>
      <c r="S309" s="225"/>
      <c r="T309" s="22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20" t="s">
        <v>228</v>
      </c>
      <c r="AU309" s="220" t="s">
        <v>88</v>
      </c>
      <c r="AV309" s="15" t="s">
        <v>143</v>
      </c>
      <c r="AW309" s="15" t="s">
        <v>34</v>
      </c>
      <c r="AX309" s="15" t="s">
        <v>86</v>
      </c>
      <c r="AY309" s="220" t="s">
        <v>144</v>
      </c>
    </row>
    <row r="310" s="2" customFormat="1" ht="16.5" customHeight="1">
      <c r="A310" s="38"/>
      <c r="B310" s="179"/>
      <c r="C310" s="180" t="s">
        <v>446</v>
      </c>
      <c r="D310" s="180" t="s">
        <v>147</v>
      </c>
      <c r="E310" s="181" t="s">
        <v>447</v>
      </c>
      <c r="F310" s="182" t="s">
        <v>448</v>
      </c>
      <c r="G310" s="183" t="s">
        <v>271</v>
      </c>
      <c r="H310" s="184">
        <v>32.090000000000003</v>
      </c>
      <c r="I310" s="185"/>
      <c r="J310" s="186">
        <f>ROUND(I310*H310,2)</f>
        <v>0</v>
      </c>
      <c r="K310" s="182" t="s">
        <v>223</v>
      </c>
      <c r="L310" s="39"/>
      <c r="M310" s="187" t="s">
        <v>1</v>
      </c>
      <c r="N310" s="188" t="s">
        <v>44</v>
      </c>
      <c r="O310" s="77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91" t="s">
        <v>143</v>
      </c>
      <c r="AT310" s="191" t="s">
        <v>147</v>
      </c>
      <c r="AU310" s="191" t="s">
        <v>88</v>
      </c>
      <c r="AY310" s="19" t="s">
        <v>144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9" t="s">
        <v>86</v>
      </c>
      <c r="BK310" s="192">
        <f>ROUND(I310*H310,2)</f>
        <v>0</v>
      </c>
      <c r="BL310" s="19" t="s">
        <v>143</v>
      </c>
      <c r="BM310" s="191" t="s">
        <v>449</v>
      </c>
    </row>
    <row r="311" s="2" customFormat="1">
      <c r="A311" s="38"/>
      <c r="B311" s="39"/>
      <c r="C311" s="38"/>
      <c r="D311" s="193" t="s">
        <v>152</v>
      </c>
      <c r="E311" s="38"/>
      <c r="F311" s="194" t="s">
        <v>450</v>
      </c>
      <c r="G311" s="38"/>
      <c r="H311" s="38"/>
      <c r="I311" s="195"/>
      <c r="J311" s="38"/>
      <c r="K311" s="38"/>
      <c r="L311" s="39"/>
      <c r="M311" s="196"/>
      <c r="N311" s="197"/>
      <c r="O311" s="77"/>
      <c r="P311" s="77"/>
      <c r="Q311" s="77"/>
      <c r="R311" s="77"/>
      <c r="S311" s="77"/>
      <c r="T311" s="7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9" t="s">
        <v>152</v>
      </c>
      <c r="AU311" s="19" t="s">
        <v>88</v>
      </c>
    </row>
    <row r="312" s="2" customFormat="1">
      <c r="A312" s="38"/>
      <c r="B312" s="39"/>
      <c r="C312" s="38"/>
      <c r="D312" s="202" t="s">
        <v>226</v>
      </c>
      <c r="E312" s="38"/>
      <c r="F312" s="203" t="s">
        <v>451</v>
      </c>
      <c r="G312" s="38"/>
      <c r="H312" s="38"/>
      <c r="I312" s="195"/>
      <c r="J312" s="38"/>
      <c r="K312" s="38"/>
      <c r="L312" s="39"/>
      <c r="M312" s="196"/>
      <c r="N312" s="197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226</v>
      </c>
      <c r="AU312" s="19" t="s">
        <v>88</v>
      </c>
    </row>
    <row r="313" s="2" customFormat="1" ht="16.5" customHeight="1">
      <c r="A313" s="38"/>
      <c r="B313" s="179"/>
      <c r="C313" s="180" t="s">
        <v>452</v>
      </c>
      <c r="D313" s="180" t="s">
        <v>147</v>
      </c>
      <c r="E313" s="181" t="s">
        <v>453</v>
      </c>
      <c r="F313" s="182" t="s">
        <v>454</v>
      </c>
      <c r="G313" s="183" t="s">
        <v>264</v>
      </c>
      <c r="H313" s="184">
        <v>0.16300000000000001</v>
      </c>
      <c r="I313" s="185"/>
      <c r="J313" s="186">
        <f>ROUND(I313*H313,2)</f>
        <v>0</v>
      </c>
      <c r="K313" s="182" t="s">
        <v>223</v>
      </c>
      <c r="L313" s="39"/>
      <c r="M313" s="187" t="s">
        <v>1</v>
      </c>
      <c r="N313" s="188" t="s">
        <v>44</v>
      </c>
      <c r="O313" s="77"/>
      <c r="P313" s="189">
        <f>O313*H313</f>
        <v>0</v>
      </c>
      <c r="Q313" s="189">
        <v>1.06277</v>
      </c>
      <c r="R313" s="189">
        <f>Q313*H313</f>
        <v>0.17323151000000001</v>
      </c>
      <c r="S313" s="189">
        <v>0</v>
      </c>
      <c r="T313" s="19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91" t="s">
        <v>143</v>
      </c>
      <c r="AT313" s="191" t="s">
        <v>147</v>
      </c>
      <c r="AU313" s="191" t="s">
        <v>88</v>
      </c>
      <c r="AY313" s="19" t="s">
        <v>144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9" t="s">
        <v>86</v>
      </c>
      <c r="BK313" s="192">
        <f>ROUND(I313*H313,2)</f>
        <v>0</v>
      </c>
      <c r="BL313" s="19" t="s">
        <v>143</v>
      </c>
      <c r="BM313" s="191" t="s">
        <v>455</v>
      </c>
    </row>
    <row r="314" s="2" customFormat="1">
      <c r="A314" s="38"/>
      <c r="B314" s="39"/>
      <c r="C314" s="38"/>
      <c r="D314" s="193" t="s">
        <v>152</v>
      </c>
      <c r="E314" s="38"/>
      <c r="F314" s="194" t="s">
        <v>456</v>
      </c>
      <c r="G314" s="38"/>
      <c r="H314" s="38"/>
      <c r="I314" s="195"/>
      <c r="J314" s="38"/>
      <c r="K314" s="38"/>
      <c r="L314" s="39"/>
      <c r="M314" s="196"/>
      <c r="N314" s="197"/>
      <c r="O314" s="77"/>
      <c r="P314" s="77"/>
      <c r="Q314" s="77"/>
      <c r="R314" s="77"/>
      <c r="S314" s="77"/>
      <c r="T314" s="7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9" t="s">
        <v>152</v>
      </c>
      <c r="AU314" s="19" t="s">
        <v>88</v>
      </c>
    </row>
    <row r="315" s="2" customFormat="1">
      <c r="A315" s="38"/>
      <c r="B315" s="39"/>
      <c r="C315" s="38"/>
      <c r="D315" s="202" t="s">
        <v>226</v>
      </c>
      <c r="E315" s="38"/>
      <c r="F315" s="203" t="s">
        <v>457</v>
      </c>
      <c r="G315" s="38"/>
      <c r="H315" s="38"/>
      <c r="I315" s="195"/>
      <c r="J315" s="38"/>
      <c r="K315" s="38"/>
      <c r="L315" s="39"/>
      <c r="M315" s="196"/>
      <c r="N315" s="197"/>
      <c r="O315" s="77"/>
      <c r="P315" s="77"/>
      <c r="Q315" s="77"/>
      <c r="R315" s="77"/>
      <c r="S315" s="77"/>
      <c r="T315" s="7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9" t="s">
        <v>226</v>
      </c>
      <c r="AU315" s="19" t="s">
        <v>88</v>
      </c>
    </row>
    <row r="316" s="13" customFormat="1">
      <c r="A316" s="13"/>
      <c r="B316" s="204"/>
      <c r="C316" s="13"/>
      <c r="D316" s="193" t="s">
        <v>228</v>
      </c>
      <c r="E316" s="205" t="s">
        <v>1</v>
      </c>
      <c r="F316" s="206" t="s">
        <v>435</v>
      </c>
      <c r="G316" s="13"/>
      <c r="H316" s="205" t="s">
        <v>1</v>
      </c>
      <c r="I316" s="207"/>
      <c r="J316" s="13"/>
      <c r="K316" s="13"/>
      <c r="L316" s="204"/>
      <c r="M316" s="208"/>
      <c r="N316" s="209"/>
      <c r="O316" s="209"/>
      <c r="P316" s="209"/>
      <c r="Q316" s="209"/>
      <c r="R316" s="209"/>
      <c r="S316" s="209"/>
      <c r="T316" s="21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05" t="s">
        <v>228</v>
      </c>
      <c r="AU316" s="205" t="s">
        <v>88</v>
      </c>
      <c r="AV316" s="13" t="s">
        <v>86</v>
      </c>
      <c r="AW316" s="13" t="s">
        <v>34</v>
      </c>
      <c r="AX316" s="13" t="s">
        <v>79</v>
      </c>
      <c r="AY316" s="205" t="s">
        <v>144</v>
      </c>
    </row>
    <row r="317" s="14" customFormat="1">
      <c r="A317" s="14"/>
      <c r="B317" s="211"/>
      <c r="C317" s="14"/>
      <c r="D317" s="193" t="s">
        <v>228</v>
      </c>
      <c r="E317" s="212" t="s">
        <v>1</v>
      </c>
      <c r="F317" s="213" t="s">
        <v>458</v>
      </c>
      <c r="G317" s="14"/>
      <c r="H317" s="214">
        <v>0.113</v>
      </c>
      <c r="I317" s="215"/>
      <c r="J317" s="14"/>
      <c r="K317" s="14"/>
      <c r="L317" s="211"/>
      <c r="M317" s="216"/>
      <c r="N317" s="217"/>
      <c r="O317" s="217"/>
      <c r="P317" s="217"/>
      <c r="Q317" s="217"/>
      <c r="R317" s="217"/>
      <c r="S317" s="217"/>
      <c r="T317" s="21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12" t="s">
        <v>228</v>
      </c>
      <c r="AU317" s="212" t="s">
        <v>88</v>
      </c>
      <c r="AV317" s="14" t="s">
        <v>88</v>
      </c>
      <c r="AW317" s="14" t="s">
        <v>34</v>
      </c>
      <c r="AX317" s="14" t="s">
        <v>79</v>
      </c>
      <c r="AY317" s="212" t="s">
        <v>144</v>
      </c>
    </row>
    <row r="318" s="14" customFormat="1">
      <c r="A318" s="14"/>
      <c r="B318" s="211"/>
      <c r="C318" s="14"/>
      <c r="D318" s="193" t="s">
        <v>228</v>
      </c>
      <c r="E318" s="212" t="s">
        <v>1</v>
      </c>
      <c r="F318" s="213" t="s">
        <v>459</v>
      </c>
      <c r="G318" s="14"/>
      <c r="H318" s="214">
        <v>0.029000000000000001</v>
      </c>
      <c r="I318" s="215"/>
      <c r="J318" s="14"/>
      <c r="K318" s="14"/>
      <c r="L318" s="211"/>
      <c r="M318" s="216"/>
      <c r="N318" s="217"/>
      <c r="O318" s="217"/>
      <c r="P318" s="217"/>
      <c r="Q318" s="217"/>
      <c r="R318" s="217"/>
      <c r="S318" s="217"/>
      <c r="T318" s="21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12" t="s">
        <v>228</v>
      </c>
      <c r="AU318" s="212" t="s">
        <v>88</v>
      </c>
      <c r="AV318" s="14" t="s">
        <v>88</v>
      </c>
      <c r="AW318" s="14" t="s">
        <v>34</v>
      </c>
      <c r="AX318" s="14" t="s">
        <v>79</v>
      </c>
      <c r="AY318" s="212" t="s">
        <v>144</v>
      </c>
    </row>
    <row r="319" s="16" customFormat="1">
      <c r="A319" s="16"/>
      <c r="B319" s="227"/>
      <c r="C319" s="16"/>
      <c r="D319" s="193" t="s">
        <v>228</v>
      </c>
      <c r="E319" s="228" t="s">
        <v>1</v>
      </c>
      <c r="F319" s="229" t="s">
        <v>287</v>
      </c>
      <c r="G319" s="16"/>
      <c r="H319" s="230">
        <v>0.14199999999999999</v>
      </c>
      <c r="I319" s="231"/>
      <c r="J319" s="16"/>
      <c r="K319" s="16"/>
      <c r="L319" s="227"/>
      <c r="M319" s="232"/>
      <c r="N319" s="233"/>
      <c r="O319" s="233"/>
      <c r="P319" s="233"/>
      <c r="Q319" s="233"/>
      <c r="R319" s="233"/>
      <c r="S319" s="233"/>
      <c r="T319" s="234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28" t="s">
        <v>228</v>
      </c>
      <c r="AU319" s="228" t="s">
        <v>88</v>
      </c>
      <c r="AV319" s="16" t="s">
        <v>158</v>
      </c>
      <c r="AW319" s="16" t="s">
        <v>34</v>
      </c>
      <c r="AX319" s="16" t="s">
        <v>79</v>
      </c>
      <c r="AY319" s="228" t="s">
        <v>144</v>
      </c>
    </row>
    <row r="320" s="14" customFormat="1">
      <c r="A320" s="14"/>
      <c r="B320" s="211"/>
      <c r="C320" s="14"/>
      <c r="D320" s="193" t="s">
        <v>228</v>
      </c>
      <c r="E320" s="212" t="s">
        <v>1</v>
      </c>
      <c r="F320" s="213" t="s">
        <v>460</v>
      </c>
      <c r="G320" s="14"/>
      <c r="H320" s="214">
        <v>0.021000000000000001</v>
      </c>
      <c r="I320" s="215"/>
      <c r="J320" s="14"/>
      <c r="K320" s="14"/>
      <c r="L320" s="211"/>
      <c r="M320" s="216"/>
      <c r="N320" s="217"/>
      <c r="O320" s="217"/>
      <c r="P320" s="217"/>
      <c r="Q320" s="217"/>
      <c r="R320" s="217"/>
      <c r="S320" s="217"/>
      <c r="T320" s="21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12" t="s">
        <v>228</v>
      </c>
      <c r="AU320" s="212" t="s">
        <v>88</v>
      </c>
      <c r="AV320" s="14" t="s">
        <v>88</v>
      </c>
      <c r="AW320" s="14" t="s">
        <v>34</v>
      </c>
      <c r="AX320" s="14" t="s">
        <v>79</v>
      </c>
      <c r="AY320" s="212" t="s">
        <v>144</v>
      </c>
    </row>
    <row r="321" s="15" customFormat="1">
      <c r="A321" s="15"/>
      <c r="B321" s="219"/>
      <c r="C321" s="15"/>
      <c r="D321" s="193" t="s">
        <v>228</v>
      </c>
      <c r="E321" s="220" t="s">
        <v>1</v>
      </c>
      <c r="F321" s="221" t="s">
        <v>231</v>
      </c>
      <c r="G321" s="15"/>
      <c r="H321" s="222">
        <v>0.16300000000000001</v>
      </c>
      <c r="I321" s="223"/>
      <c r="J321" s="15"/>
      <c r="K321" s="15"/>
      <c r="L321" s="219"/>
      <c r="M321" s="224"/>
      <c r="N321" s="225"/>
      <c r="O321" s="225"/>
      <c r="P321" s="225"/>
      <c r="Q321" s="225"/>
      <c r="R321" s="225"/>
      <c r="S321" s="225"/>
      <c r="T321" s="22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20" t="s">
        <v>228</v>
      </c>
      <c r="AU321" s="220" t="s">
        <v>88</v>
      </c>
      <c r="AV321" s="15" t="s">
        <v>143</v>
      </c>
      <c r="AW321" s="15" t="s">
        <v>34</v>
      </c>
      <c r="AX321" s="15" t="s">
        <v>86</v>
      </c>
      <c r="AY321" s="220" t="s">
        <v>144</v>
      </c>
    </row>
    <row r="322" s="12" customFormat="1" ht="22.8" customHeight="1">
      <c r="A322" s="12"/>
      <c r="B322" s="166"/>
      <c r="C322" s="12"/>
      <c r="D322" s="167" t="s">
        <v>78</v>
      </c>
      <c r="E322" s="177" t="s">
        <v>187</v>
      </c>
      <c r="F322" s="177" t="s">
        <v>461</v>
      </c>
      <c r="G322" s="12"/>
      <c r="H322" s="12"/>
      <c r="I322" s="169"/>
      <c r="J322" s="178">
        <f>BK322</f>
        <v>0</v>
      </c>
      <c r="K322" s="12"/>
      <c r="L322" s="166"/>
      <c r="M322" s="171"/>
      <c r="N322" s="172"/>
      <c r="O322" s="172"/>
      <c r="P322" s="173">
        <f>P323</f>
        <v>0</v>
      </c>
      <c r="Q322" s="172"/>
      <c r="R322" s="173">
        <f>R323</f>
        <v>0</v>
      </c>
      <c r="S322" s="172"/>
      <c r="T322" s="174">
        <f>T323</f>
        <v>10.732320000000001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67" t="s">
        <v>86</v>
      </c>
      <c r="AT322" s="175" t="s">
        <v>78</v>
      </c>
      <c r="AU322" s="175" t="s">
        <v>86</v>
      </c>
      <c r="AY322" s="167" t="s">
        <v>144</v>
      </c>
      <c r="BK322" s="176">
        <f>BK323</f>
        <v>0</v>
      </c>
    </row>
    <row r="323" s="12" customFormat="1" ht="20.88" customHeight="1">
      <c r="A323" s="12"/>
      <c r="B323" s="166"/>
      <c r="C323" s="12"/>
      <c r="D323" s="167" t="s">
        <v>78</v>
      </c>
      <c r="E323" s="177" t="s">
        <v>462</v>
      </c>
      <c r="F323" s="177" t="s">
        <v>463</v>
      </c>
      <c r="G323" s="12"/>
      <c r="H323" s="12"/>
      <c r="I323" s="169"/>
      <c r="J323" s="178">
        <f>BK323</f>
        <v>0</v>
      </c>
      <c r="K323" s="12"/>
      <c r="L323" s="166"/>
      <c r="M323" s="171"/>
      <c r="N323" s="172"/>
      <c r="O323" s="172"/>
      <c r="P323" s="173">
        <f>SUM(P324:P339)</f>
        <v>0</v>
      </c>
      <c r="Q323" s="172"/>
      <c r="R323" s="173">
        <f>SUM(R324:R339)</f>
        <v>0</v>
      </c>
      <c r="S323" s="172"/>
      <c r="T323" s="174">
        <f>SUM(T324:T339)</f>
        <v>10.732320000000001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67" t="s">
        <v>86</v>
      </c>
      <c r="AT323" s="175" t="s">
        <v>78</v>
      </c>
      <c r="AU323" s="175" t="s">
        <v>88</v>
      </c>
      <c r="AY323" s="167" t="s">
        <v>144</v>
      </c>
      <c r="BK323" s="176">
        <f>SUM(BK324:BK339)</f>
        <v>0</v>
      </c>
    </row>
    <row r="324" s="2" customFormat="1" ht="24.15" customHeight="1">
      <c r="A324" s="38"/>
      <c r="B324" s="179"/>
      <c r="C324" s="180" t="s">
        <v>464</v>
      </c>
      <c r="D324" s="180" t="s">
        <v>147</v>
      </c>
      <c r="E324" s="181" t="s">
        <v>465</v>
      </c>
      <c r="F324" s="182" t="s">
        <v>466</v>
      </c>
      <c r="G324" s="183" t="s">
        <v>303</v>
      </c>
      <c r="H324" s="184">
        <v>57</v>
      </c>
      <c r="I324" s="185"/>
      <c r="J324" s="186">
        <f>ROUND(I324*H324,2)</f>
        <v>0</v>
      </c>
      <c r="K324" s="182" t="s">
        <v>223</v>
      </c>
      <c r="L324" s="39"/>
      <c r="M324" s="187" t="s">
        <v>1</v>
      </c>
      <c r="N324" s="188" t="s">
        <v>44</v>
      </c>
      <c r="O324" s="77"/>
      <c r="P324" s="189">
        <f>O324*H324</f>
        <v>0</v>
      </c>
      <c r="Q324" s="189">
        <v>0</v>
      </c>
      <c r="R324" s="189">
        <f>Q324*H324</f>
        <v>0</v>
      </c>
      <c r="S324" s="189">
        <v>0.16800000000000001</v>
      </c>
      <c r="T324" s="190">
        <f>S324*H324</f>
        <v>9.5760000000000005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91" t="s">
        <v>143</v>
      </c>
      <c r="AT324" s="191" t="s">
        <v>147</v>
      </c>
      <c r="AU324" s="191" t="s">
        <v>158</v>
      </c>
      <c r="AY324" s="19" t="s">
        <v>144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86</v>
      </c>
      <c r="BK324" s="192">
        <f>ROUND(I324*H324,2)</f>
        <v>0</v>
      </c>
      <c r="BL324" s="19" t="s">
        <v>143</v>
      </c>
      <c r="BM324" s="191" t="s">
        <v>467</v>
      </c>
    </row>
    <row r="325" s="2" customFormat="1">
      <c r="A325" s="38"/>
      <c r="B325" s="39"/>
      <c r="C325" s="38"/>
      <c r="D325" s="193" t="s">
        <v>152</v>
      </c>
      <c r="E325" s="38"/>
      <c r="F325" s="194" t="s">
        <v>468</v>
      </c>
      <c r="G325" s="38"/>
      <c r="H325" s="38"/>
      <c r="I325" s="195"/>
      <c r="J325" s="38"/>
      <c r="K325" s="38"/>
      <c r="L325" s="39"/>
      <c r="M325" s="196"/>
      <c r="N325" s="197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152</v>
      </c>
      <c r="AU325" s="19" t="s">
        <v>158</v>
      </c>
    </row>
    <row r="326" s="2" customFormat="1">
      <c r="A326" s="38"/>
      <c r="B326" s="39"/>
      <c r="C326" s="38"/>
      <c r="D326" s="202" t="s">
        <v>226</v>
      </c>
      <c r="E326" s="38"/>
      <c r="F326" s="203" t="s">
        <v>469</v>
      </c>
      <c r="G326" s="38"/>
      <c r="H326" s="38"/>
      <c r="I326" s="195"/>
      <c r="J326" s="38"/>
      <c r="K326" s="38"/>
      <c r="L326" s="39"/>
      <c r="M326" s="196"/>
      <c r="N326" s="197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226</v>
      </c>
      <c r="AU326" s="19" t="s">
        <v>158</v>
      </c>
    </row>
    <row r="327" s="14" customFormat="1">
      <c r="A327" s="14"/>
      <c r="B327" s="211"/>
      <c r="C327" s="14"/>
      <c r="D327" s="193" t="s">
        <v>228</v>
      </c>
      <c r="E327" s="212" t="s">
        <v>1</v>
      </c>
      <c r="F327" s="213" t="s">
        <v>470</v>
      </c>
      <c r="G327" s="14"/>
      <c r="H327" s="214">
        <v>57</v>
      </c>
      <c r="I327" s="215"/>
      <c r="J327" s="14"/>
      <c r="K327" s="14"/>
      <c r="L327" s="211"/>
      <c r="M327" s="216"/>
      <c r="N327" s="217"/>
      <c r="O327" s="217"/>
      <c r="P327" s="217"/>
      <c r="Q327" s="217"/>
      <c r="R327" s="217"/>
      <c r="S327" s="217"/>
      <c r="T327" s="21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12" t="s">
        <v>228</v>
      </c>
      <c r="AU327" s="212" t="s">
        <v>158</v>
      </c>
      <c r="AV327" s="14" t="s">
        <v>88</v>
      </c>
      <c r="AW327" s="14" t="s">
        <v>34</v>
      </c>
      <c r="AX327" s="14" t="s">
        <v>79</v>
      </c>
      <c r="AY327" s="212" t="s">
        <v>144</v>
      </c>
    </row>
    <row r="328" s="15" customFormat="1">
      <c r="A328" s="15"/>
      <c r="B328" s="219"/>
      <c r="C328" s="15"/>
      <c r="D328" s="193" t="s">
        <v>228</v>
      </c>
      <c r="E328" s="220" t="s">
        <v>1</v>
      </c>
      <c r="F328" s="221" t="s">
        <v>231</v>
      </c>
      <c r="G328" s="15"/>
      <c r="H328" s="222">
        <v>57</v>
      </c>
      <c r="I328" s="223"/>
      <c r="J328" s="15"/>
      <c r="K328" s="15"/>
      <c r="L328" s="219"/>
      <c r="M328" s="224"/>
      <c r="N328" s="225"/>
      <c r="O328" s="225"/>
      <c r="P328" s="225"/>
      <c r="Q328" s="225"/>
      <c r="R328" s="225"/>
      <c r="S328" s="225"/>
      <c r="T328" s="22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20" t="s">
        <v>228</v>
      </c>
      <c r="AU328" s="220" t="s">
        <v>158</v>
      </c>
      <c r="AV328" s="15" t="s">
        <v>143</v>
      </c>
      <c r="AW328" s="15" t="s">
        <v>34</v>
      </c>
      <c r="AX328" s="15" t="s">
        <v>86</v>
      </c>
      <c r="AY328" s="220" t="s">
        <v>144</v>
      </c>
    </row>
    <row r="329" s="2" customFormat="1" ht="24.15" customHeight="1">
      <c r="A329" s="38"/>
      <c r="B329" s="179"/>
      <c r="C329" s="180" t="s">
        <v>375</v>
      </c>
      <c r="D329" s="180" t="s">
        <v>147</v>
      </c>
      <c r="E329" s="181" t="s">
        <v>471</v>
      </c>
      <c r="F329" s="182" t="s">
        <v>472</v>
      </c>
      <c r="G329" s="183" t="s">
        <v>303</v>
      </c>
      <c r="H329" s="184">
        <v>6</v>
      </c>
      <c r="I329" s="185"/>
      <c r="J329" s="186">
        <f>ROUND(I329*H329,2)</f>
        <v>0</v>
      </c>
      <c r="K329" s="182" t="s">
        <v>223</v>
      </c>
      <c r="L329" s="39"/>
      <c r="M329" s="187" t="s">
        <v>1</v>
      </c>
      <c r="N329" s="188" t="s">
        <v>44</v>
      </c>
      <c r="O329" s="77"/>
      <c r="P329" s="189">
        <f>O329*H329</f>
        <v>0</v>
      </c>
      <c r="Q329" s="189">
        <v>0</v>
      </c>
      <c r="R329" s="189">
        <f>Q329*H329</f>
        <v>0</v>
      </c>
      <c r="S329" s="189">
        <v>0.16500000000000001</v>
      </c>
      <c r="T329" s="190">
        <f>S329*H329</f>
        <v>0.98999999999999999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1" t="s">
        <v>143</v>
      </c>
      <c r="AT329" s="191" t="s">
        <v>147</v>
      </c>
      <c r="AU329" s="191" t="s">
        <v>158</v>
      </c>
      <c r="AY329" s="19" t="s">
        <v>144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86</v>
      </c>
      <c r="BK329" s="192">
        <f>ROUND(I329*H329,2)</f>
        <v>0</v>
      </c>
      <c r="BL329" s="19" t="s">
        <v>143</v>
      </c>
      <c r="BM329" s="191" t="s">
        <v>473</v>
      </c>
    </row>
    <row r="330" s="2" customFormat="1">
      <c r="A330" s="38"/>
      <c r="B330" s="39"/>
      <c r="C330" s="38"/>
      <c r="D330" s="193" t="s">
        <v>152</v>
      </c>
      <c r="E330" s="38"/>
      <c r="F330" s="194" t="s">
        <v>474</v>
      </c>
      <c r="G330" s="38"/>
      <c r="H330" s="38"/>
      <c r="I330" s="195"/>
      <c r="J330" s="38"/>
      <c r="K330" s="38"/>
      <c r="L330" s="39"/>
      <c r="M330" s="196"/>
      <c r="N330" s="197"/>
      <c r="O330" s="77"/>
      <c r="P330" s="77"/>
      <c r="Q330" s="77"/>
      <c r="R330" s="77"/>
      <c r="S330" s="77"/>
      <c r="T330" s="7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9" t="s">
        <v>152</v>
      </c>
      <c r="AU330" s="19" t="s">
        <v>158</v>
      </c>
    </row>
    <row r="331" s="2" customFormat="1">
      <c r="A331" s="38"/>
      <c r="B331" s="39"/>
      <c r="C331" s="38"/>
      <c r="D331" s="202" t="s">
        <v>226</v>
      </c>
      <c r="E331" s="38"/>
      <c r="F331" s="203" t="s">
        <v>475</v>
      </c>
      <c r="G331" s="38"/>
      <c r="H331" s="38"/>
      <c r="I331" s="195"/>
      <c r="J331" s="38"/>
      <c r="K331" s="38"/>
      <c r="L331" s="39"/>
      <c r="M331" s="196"/>
      <c r="N331" s="197"/>
      <c r="O331" s="77"/>
      <c r="P331" s="77"/>
      <c r="Q331" s="77"/>
      <c r="R331" s="77"/>
      <c r="S331" s="77"/>
      <c r="T331" s="7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9" t="s">
        <v>226</v>
      </c>
      <c r="AU331" s="19" t="s">
        <v>158</v>
      </c>
    </row>
    <row r="332" s="2" customFormat="1" ht="24.15" customHeight="1">
      <c r="A332" s="38"/>
      <c r="B332" s="179"/>
      <c r="C332" s="180" t="s">
        <v>476</v>
      </c>
      <c r="D332" s="180" t="s">
        <v>147</v>
      </c>
      <c r="E332" s="181" t="s">
        <v>477</v>
      </c>
      <c r="F332" s="182" t="s">
        <v>478</v>
      </c>
      <c r="G332" s="183" t="s">
        <v>222</v>
      </c>
      <c r="H332" s="184">
        <v>84</v>
      </c>
      <c r="I332" s="185"/>
      <c r="J332" s="186">
        <f>ROUND(I332*H332,2)</f>
        <v>0</v>
      </c>
      <c r="K332" s="182" t="s">
        <v>223</v>
      </c>
      <c r="L332" s="39"/>
      <c r="M332" s="187" t="s">
        <v>1</v>
      </c>
      <c r="N332" s="188" t="s">
        <v>44</v>
      </c>
      <c r="O332" s="77"/>
      <c r="P332" s="189">
        <f>O332*H332</f>
        <v>0</v>
      </c>
      <c r="Q332" s="189">
        <v>0</v>
      </c>
      <c r="R332" s="189">
        <f>Q332*H332</f>
        <v>0</v>
      </c>
      <c r="S332" s="189">
        <v>0.00198</v>
      </c>
      <c r="T332" s="190">
        <f>S332*H332</f>
        <v>0.16632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91" t="s">
        <v>143</v>
      </c>
      <c r="AT332" s="191" t="s">
        <v>147</v>
      </c>
      <c r="AU332" s="191" t="s">
        <v>158</v>
      </c>
      <c r="AY332" s="19" t="s">
        <v>144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9" t="s">
        <v>86</v>
      </c>
      <c r="BK332" s="192">
        <f>ROUND(I332*H332,2)</f>
        <v>0</v>
      </c>
      <c r="BL332" s="19" t="s">
        <v>143</v>
      </c>
      <c r="BM332" s="191" t="s">
        <v>479</v>
      </c>
    </row>
    <row r="333" s="2" customFormat="1">
      <c r="A333" s="38"/>
      <c r="B333" s="39"/>
      <c r="C333" s="38"/>
      <c r="D333" s="193" t="s">
        <v>152</v>
      </c>
      <c r="E333" s="38"/>
      <c r="F333" s="194" t="s">
        <v>480</v>
      </c>
      <c r="G333" s="38"/>
      <c r="H333" s="38"/>
      <c r="I333" s="195"/>
      <c r="J333" s="38"/>
      <c r="K333" s="38"/>
      <c r="L333" s="39"/>
      <c r="M333" s="196"/>
      <c r="N333" s="197"/>
      <c r="O333" s="77"/>
      <c r="P333" s="77"/>
      <c r="Q333" s="77"/>
      <c r="R333" s="77"/>
      <c r="S333" s="77"/>
      <c r="T333" s="7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152</v>
      </c>
      <c r="AU333" s="19" t="s">
        <v>158</v>
      </c>
    </row>
    <row r="334" s="2" customFormat="1">
      <c r="A334" s="38"/>
      <c r="B334" s="39"/>
      <c r="C334" s="38"/>
      <c r="D334" s="202" t="s">
        <v>226</v>
      </c>
      <c r="E334" s="38"/>
      <c r="F334" s="203" t="s">
        <v>481</v>
      </c>
      <c r="G334" s="38"/>
      <c r="H334" s="38"/>
      <c r="I334" s="195"/>
      <c r="J334" s="38"/>
      <c r="K334" s="38"/>
      <c r="L334" s="39"/>
      <c r="M334" s="196"/>
      <c r="N334" s="197"/>
      <c r="O334" s="77"/>
      <c r="P334" s="77"/>
      <c r="Q334" s="77"/>
      <c r="R334" s="77"/>
      <c r="S334" s="77"/>
      <c r="T334" s="7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9" t="s">
        <v>226</v>
      </c>
      <c r="AU334" s="19" t="s">
        <v>158</v>
      </c>
    </row>
    <row r="335" s="13" customFormat="1">
      <c r="A335" s="13"/>
      <c r="B335" s="204"/>
      <c r="C335" s="13"/>
      <c r="D335" s="193" t="s">
        <v>228</v>
      </c>
      <c r="E335" s="205" t="s">
        <v>1</v>
      </c>
      <c r="F335" s="206" t="s">
        <v>482</v>
      </c>
      <c r="G335" s="13"/>
      <c r="H335" s="205" t="s">
        <v>1</v>
      </c>
      <c r="I335" s="207"/>
      <c r="J335" s="13"/>
      <c r="K335" s="13"/>
      <c r="L335" s="204"/>
      <c r="M335" s="208"/>
      <c r="N335" s="209"/>
      <c r="O335" s="209"/>
      <c r="P335" s="209"/>
      <c r="Q335" s="209"/>
      <c r="R335" s="209"/>
      <c r="S335" s="209"/>
      <c r="T335" s="21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05" t="s">
        <v>228</v>
      </c>
      <c r="AU335" s="205" t="s">
        <v>158</v>
      </c>
      <c r="AV335" s="13" t="s">
        <v>86</v>
      </c>
      <c r="AW335" s="13" t="s">
        <v>34</v>
      </c>
      <c r="AX335" s="13" t="s">
        <v>79</v>
      </c>
      <c r="AY335" s="205" t="s">
        <v>144</v>
      </c>
    </row>
    <row r="336" s="14" customFormat="1">
      <c r="A336" s="14"/>
      <c r="B336" s="211"/>
      <c r="C336" s="14"/>
      <c r="D336" s="193" t="s">
        <v>228</v>
      </c>
      <c r="E336" s="212" t="s">
        <v>1</v>
      </c>
      <c r="F336" s="213" t="s">
        <v>177</v>
      </c>
      <c r="G336" s="14"/>
      <c r="H336" s="214">
        <v>7</v>
      </c>
      <c r="I336" s="215"/>
      <c r="J336" s="14"/>
      <c r="K336" s="14"/>
      <c r="L336" s="211"/>
      <c r="M336" s="216"/>
      <c r="N336" s="217"/>
      <c r="O336" s="217"/>
      <c r="P336" s="217"/>
      <c r="Q336" s="217"/>
      <c r="R336" s="217"/>
      <c r="S336" s="217"/>
      <c r="T336" s="21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12" t="s">
        <v>228</v>
      </c>
      <c r="AU336" s="212" t="s">
        <v>158</v>
      </c>
      <c r="AV336" s="14" t="s">
        <v>88</v>
      </c>
      <c r="AW336" s="14" t="s">
        <v>34</v>
      </c>
      <c r="AX336" s="14" t="s">
        <v>79</v>
      </c>
      <c r="AY336" s="212" t="s">
        <v>144</v>
      </c>
    </row>
    <row r="337" s="13" customFormat="1">
      <c r="A337" s="13"/>
      <c r="B337" s="204"/>
      <c r="C337" s="13"/>
      <c r="D337" s="193" t="s">
        <v>228</v>
      </c>
      <c r="E337" s="205" t="s">
        <v>1</v>
      </c>
      <c r="F337" s="206" t="s">
        <v>483</v>
      </c>
      <c r="G337" s="13"/>
      <c r="H337" s="205" t="s">
        <v>1</v>
      </c>
      <c r="I337" s="207"/>
      <c r="J337" s="13"/>
      <c r="K337" s="13"/>
      <c r="L337" s="204"/>
      <c r="M337" s="208"/>
      <c r="N337" s="209"/>
      <c r="O337" s="209"/>
      <c r="P337" s="209"/>
      <c r="Q337" s="209"/>
      <c r="R337" s="209"/>
      <c r="S337" s="209"/>
      <c r="T337" s="21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05" t="s">
        <v>228</v>
      </c>
      <c r="AU337" s="205" t="s">
        <v>158</v>
      </c>
      <c r="AV337" s="13" t="s">
        <v>86</v>
      </c>
      <c r="AW337" s="13" t="s">
        <v>34</v>
      </c>
      <c r="AX337" s="13" t="s">
        <v>79</v>
      </c>
      <c r="AY337" s="205" t="s">
        <v>144</v>
      </c>
    </row>
    <row r="338" s="14" customFormat="1">
      <c r="A338" s="14"/>
      <c r="B338" s="211"/>
      <c r="C338" s="14"/>
      <c r="D338" s="193" t="s">
        <v>228</v>
      </c>
      <c r="E338" s="212" t="s">
        <v>1</v>
      </c>
      <c r="F338" s="213" t="s">
        <v>484</v>
      </c>
      <c r="G338" s="14"/>
      <c r="H338" s="214">
        <v>77</v>
      </c>
      <c r="I338" s="215"/>
      <c r="J338" s="14"/>
      <c r="K338" s="14"/>
      <c r="L338" s="211"/>
      <c r="M338" s="216"/>
      <c r="N338" s="217"/>
      <c r="O338" s="217"/>
      <c r="P338" s="217"/>
      <c r="Q338" s="217"/>
      <c r="R338" s="217"/>
      <c r="S338" s="217"/>
      <c r="T338" s="21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12" t="s">
        <v>228</v>
      </c>
      <c r="AU338" s="212" t="s">
        <v>158</v>
      </c>
      <c r="AV338" s="14" t="s">
        <v>88</v>
      </c>
      <c r="AW338" s="14" t="s">
        <v>34</v>
      </c>
      <c r="AX338" s="14" t="s">
        <v>79</v>
      </c>
      <c r="AY338" s="212" t="s">
        <v>144</v>
      </c>
    </row>
    <row r="339" s="15" customFormat="1">
      <c r="A339" s="15"/>
      <c r="B339" s="219"/>
      <c r="C339" s="15"/>
      <c r="D339" s="193" t="s">
        <v>228</v>
      </c>
      <c r="E339" s="220" t="s">
        <v>1</v>
      </c>
      <c r="F339" s="221" t="s">
        <v>231</v>
      </c>
      <c r="G339" s="15"/>
      <c r="H339" s="222">
        <v>84</v>
      </c>
      <c r="I339" s="223"/>
      <c r="J339" s="15"/>
      <c r="K339" s="15"/>
      <c r="L339" s="219"/>
      <c r="M339" s="224"/>
      <c r="N339" s="225"/>
      <c r="O339" s="225"/>
      <c r="P339" s="225"/>
      <c r="Q339" s="225"/>
      <c r="R339" s="225"/>
      <c r="S339" s="225"/>
      <c r="T339" s="226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20" t="s">
        <v>228</v>
      </c>
      <c r="AU339" s="220" t="s">
        <v>158</v>
      </c>
      <c r="AV339" s="15" t="s">
        <v>143</v>
      </c>
      <c r="AW339" s="15" t="s">
        <v>34</v>
      </c>
      <c r="AX339" s="15" t="s">
        <v>86</v>
      </c>
      <c r="AY339" s="220" t="s">
        <v>144</v>
      </c>
    </row>
    <row r="340" s="12" customFormat="1" ht="22.8" customHeight="1">
      <c r="A340" s="12"/>
      <c r="B340" s="166"/>
      <c r="C340" s="12"/>
      <c r="D340" s="167" t="s">
        <v>78</v>
      </c>
      <c r="E340" s="177" t="s">
        <v>485</v>
      </c>
      <c r="F340" s="177" t="s">
        <v>486</v>
      </c>
      <c r="G340" s="12"/>
      <c r="H340" s="12"/>
      <c r="I340" s="169"/>
      <c r="J340" s="178">
        <f>BK340</f>
        <v>0</v>
      </c>
      <c r="K340" s="12"/>
      <c r="L340" s="166"/>
      <c r="M340" s="171"/>
      <c r="N340" s="172"/>
      <c r="O340" s="172"/>
      <c r="P340" s="173">
        <f>SUM(P341:P351)</f>
        <v>0</v>
      </c>
      <c r="Q340" s="172"/>
      <c r="R340" s="173">
        <f>SUM(R341:R351)</f>
        <v>0</v>
      </c>
      <c r="S340" s="172"/>
      <c r="T340" s="174">
        <f>SUM(T341:T351)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67" t="s">
        <v>86</v>
      </c>
      <c r="AT340" s="175" t="s">
        <v>78</v>
      </c>
      <c r="AU340" s="175" t="s">
        <v>86</v>
      </c>
      <c r="AY340" s="167" t="s">
        <v>144</v>
      </c>
      <c r="BK340" s="176">
        <f>SUM(BK341:BK351)</f>
        <v>0</v>
      </c>
    </row>
    <row r="341" s="2" customFormat="1" ht="24.15" customHeight="1">
      <c r="A341" s="38"/>
      <c r="B341" s="179"/>
      <c r="C341" s="180" t="s">
        <v>487</v>
      </c>
      <c r="D341" s="180" t="s">
        <v>147</v>
      </c>
      <c r="E341" s="181" t="s">
        <v>488</v>
      </c>
      <c r="F341" s="182" t="s">
        <v>489</v>
      </c>
      <c r="G341" s="183" t="s">
        <v>264</v>
      </c>
      <c r="H341" s="184">
        <v>10.731999999999999</v>
      </c>
      <c r="I341" s="185"/>
      <c r="J341" s="186">
        <f>ROUND(I341*H341,2)</f>
        <v>0</v>
      </c>
      <c r="K341" s="182" t="s">
        <v>223</v>
      </c>
      <c r="L341" s="39"/>
      <c r="M341" s="187" t="s">
        <v>1</v>
      </c>
      <c r="N341" s="188" t="s">
        <v>44</v>
      </c>
      <c r="O341" s="77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91" t="s">
        <v>143</v>
      </c>
      <c r="AT341" s="191" t="s">
        <v>147</v>
      </c>
      <c r="AU341" s="191" t="s">
        <v>88</v>
      </c>
      <c r="AY341" s="19" t="s">
        <v>144</v>
      </c>
      <c r="BE341" s="192">
        <f>IF(N341="základní",J341,0)</f>
        <v>0</v>
      </c>
      <c r="BF341" s="192">
        <f>IF(N341="snížená",J341,0)</f>
        <v>0</v>
      </c>
      <c r="BG341" s="192">
        <f>IF(N341="zákl. přenesená",J341,0)</f>
        <v>0</v>
      </c>
      <c r="BH341" s="192">
        <f>IF(N341="sníž. přenesená",J341,0)</f>
        <v>0</v>
      </c>
      <c r="BI341" s="192">
        <f>IF(N341="nulová",J341,0)</f>
        <v>0</v>
      </c>
      <c r="BJ341" s="19" t="s">
        <v>86</v>
      </c>
      <c r="BK341" s="192">
        <f>ROUND(I341*H341,2)</f>
        <v>0</v>
      </c>
      <c r="BL341" s="19" t="s">
        <v>143</v>
      </c>
      <c r="BM341" s="191" t="s">
        <v>490</v>
      </c>
    </row>
    <row r="342" s="2" customFormat="1">
      <c r="A342" s="38"/>
      <c r="B342" s="39"/>
      <c r="C342" s="38"/>
      <c r="D342" s="193" t="s">
        <v>152</v>
      </c>
      <c r="E342" s="38"/>
      <c r="F342" s="194" t="s">
        <v>491</v>
      </c>
      <c r="G342" s="38"/>
      <c r="H342" s="38"/>
      <c r="I342" s="195"/>
      <c r="J342" s="38"/>
      <c r="K342" s="38"/>
      <c r="L342" s="39"/>
      <c r="M342" s="196"/>
      <c r="N342" s="197"/>
      <c r="O342" s="77"/>
      <c r="P342" s="77"/>
      <c r="Q342" s="77"/>
      <c r="R342" s="77"/>
      <c r="S342" s="77"/>
      <c r="T342" s="7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152</v>
      </c>
      <c r="AU342" s="19" t="s">
        <v>88</v>
      </c>
    </row>
    <row r="343" s="2" customFormat="1">
      <c r="A343" s="38"/>
      <c r="B343" s="39"/>
      <c r="C343" s="38"/>
      <c r="D343" s="202" t="s">
        <v>226</v>
      </c>
      <c r="E343" s="38"/>
      <c r="F343" s="203" t="s">
        <v>492</v>
      </c>
      <c r="G343" s="38"/>
      <c r="H343" s="38"/>
      <c r="I343" s="195"/>
      <c r="J343" s="38"/>
      <c r="K343" s="38"/>
      <c r="L343" s="39"/>
      <c r="M343" s="196"/>
      <c r="N343" s="197"/>
      <c r="O343" s="77"/>
      <c r="P343" s="77"/>
      <c r="Q343" s="77"/>
      <c r="R343" s="77"/>
      <c r="S343" s="77"/>
      <c r="T343" s="7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9" t="s">
        <v>226</v>
      </c>
      <c r="AU343" s="19" t="s">
        <v>88</v>
      </c>
    </row>
    <row r="344" s="2" customFormat="1" ht="24.15" customHeight="1">
      <c r="A344" s="38"/>
      <c r="B344" s="179"/>
      <c r="C344" s="180" t="s">
        <v>493</v>
      </c>
      <c r="D344" s="180" t="s">
        <v>147</v>
      </c>
      <c r="E344" s="181" t="s">
        <v>494</v>
      </c>
      <c r="F344" s="182" t="s">
        <v>495</v>
      </c>
      <c r="G344" s="183" t="s">
        <v>264</v>
      </c>
      <c r="H344" s="184">
        <v>279.03199999999998</v>
      </c>
      <c r="I344" s="185"/>
      <c r="J344" s="186">
        <f>ROUND(I344*H344,2)</f>
        <v>0</v>
      </c>
      <c r="K344" s="182" t="s">
        <v>223</v>
      </c>
      <c r="L344" s="39"/>
      <c r="M344" s="187" t="s">
        <v>1</v>
      </c>
      <c r="N344" s="188" t="s">
        <v>44</v>
      </c>
      <c r="O344" s="77"/>
      <c r="P344" s="189">
        <f>O344*H344</f>
        <v>0</v>
      </c>
      <c r="Q344" s="189">
        <v>0</v>
      </c>
      <c r="R344" s="189">
        <f>Q344*H344</f>
        <v>0</v>
      </c>
      <c r="S344" s="189">
        <v>0</v>
      </c>
      <c r="T344" s="19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91" t="s">
        <v>143</v>
      </c>
      <c r="AT344" s="191" t="s">
        <v>147</v>
      </c>
      <c r="AU344" s="191" t="s">
        <v>88</v>
      </c>
      <c r="AY344" s="19" t="s">
        <v>144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86</v>
      </c>
      <c r="BK344" s="192">
        <f>ROUND(I344*H344,2)</f>
        <v>0</v>
      </c>
      <c r="BL344" s="19" t="s">
        <v>143</v>
      </c>
      <c r="BM344" s="191" t="s">
        <v>496</v>
      </c>
    </row>
    <row r="345" s="2" customFormat="1">
      <c r="A345" s="38"/>
      <c r="B345" s="39"/>
      <c r="C345" s="38"/>
      <c r="D345" s="193" t="s">
        <v>152</v>
      </c>
      <c r="E345" s="38"/>
      <c r="F345" s="194" t="s">
        <v>497</v>
      </c>
      <c r="G345" s="38"/>
      <c r="H345" s="38"/>
      <c r="I345" s="195"/>
      <c r="J345" s="38"/>
      <c r="K345" s="38"/>
      <c r="L345" s="39"/>
      <c r="M345" s="196"/>
      <c r="N345" s="197"/>
      <c r="O345" s="77"/>
      <c r="P345" s="77"/>
      <c r="Q345" s="77"/>
      <c r="R345" s="77"/>
      <c r="S345" s="77"/>
      <c r="T345" s="7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9" t="s">
        <v>152</v>
      </c>
      <c r="AU345" s="19" t="s">
        <v>88</v>
      </c>
    </row>
    <row r="346" s="2" customFormat="1">
      <c r="A346" s="38"/>
      <c r="B346" s="39"/>
      <c r="C346" s="38"/>
      <c r="D346" s="202" t="s">
        <v>226</v>
      </c>
      <c r="E346" s="38"/>
      <c r="F346" s="203" t="s">
        <v>498</v>
      </c>
      <c r="G346" s="38"/>
      <c r="H346" s="38"/>
      <c r="I346" s="195"/>
      <c r="J346" s="38"/>
      <c r="K346" s="38"/>
      <c r="L346" s="39"/>
      <c r="M346" s="196"/>
      <c r="N346" s="197"/>
      <c r="O346" s="77"/>
      <c r="P346" s="77"/>
      <c r="Q346" s="77"/>
      <c r="R346" s="77"/>
      <c r="S346" s="77"/>
      <c r="T346" s="7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9" t="s">
        <v>226</v>
      </c>
      <c r="AU346" s="19" t="s">
        <v>88</v>
      </c>
    </row>
    <row r="347" s="14" customFormat="1">
      <c r="A347" s="14"/>
      <c r="B347" s="211"/>
      <c r="C347" s="14"/>
      <c r="D347" s="193" t="s">
        <v>228</v>
      </c>
      <c r="E347" s="212" t="s">
        <v>1</v>
      </c>
      <c r="F347" s="213" t="s">
        <v>499</v>
      </c>
      <c r="G347" s="14"/>
      <c r="H347" s="214">
        <v>279.03199999999998</v>
      </c>
      <c r="I347" s="215"/>
      <c r="J347" s="14"/>
      <c r="K347" s="14"/>
      <c r="L347" s="211"/>
      <c r="M347" s="216"/>
      <c r="N347" s="217"/>
      <c r="O347" s="217"/>
      <c r="P347" s="217"/>
      <c r="Q347" s="217"/>
      <c r="R347" s="217"/>
      <c r="S347" s="217"/>
      <c r="T347" s="21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12" t="s">
        <v>228</v>
      </c>
      <c r="AU347" s="212" t="s">
        <v>88</v>
      </c>
      <c r="AV347" s="14" t="s">
        <v>88</v>
      </c>
      <c r="AW347" s="14" t="s">
        <v>34</v>
      </c>
      <c r="AX347" s="14" t="s">
        <v>79</v>
      </c>
      <c r="AY347" s="212" t="s">
        <v>144</v>
      </c>
    </row>
    <row r="348" s="15" customFormat="1">
      <c r="A348" s="15"/>
      <c r="B348" s="219"/>
      <c r="C348" s="15"/>
      <c r="D348" s="193" t="s">
        <v>228</v>
      </c>
      <c r="E348" s="220" t="s">
        <v>1</v>
      </c>
      <c r="F348" s="221" t="s">
        <v>231</v>
      </c>
      <c r="G348" s="15"/>
      <c r="H348" s="222">
        <v>279.03199999999998</v>
      </c>
      <c r="I348" s="223"/>
      <c r="J348" s="15"/>
      <c r="K348" s="15"/>
      <c r="L348" s="219"/>
      <c r="M348" s="224"/>
      <c r="N348" s="225"/>
      <c r="O348" s="225"/>
      <c r="P348" s="225"/>
      <c r="Q348" s="225"/>
      <c r="R348" s="225"/>
      <c r="S348" s="225"/>
      <c r="T348" s="22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20" t="s">
        <v>228</v>
      </c>
      <c r="AU348" s="220" t="s">
        <v>88</v>
      </c>
      <c r="AV348" s="15" t="s">
        <v>143</v>
      </c>
      <c r="AW348" s="15" t="s">
        <v>34</v>
      </c>
      <c r="AX348" s="15" t="s">
        <v>86</v>
      </c>
      <c r="AY348" s="220" t="s">
        <v>144</v>
      </c>
    </row>
    <row r="349" s="2" customFormat="1" ht="37.8" customHeight="1">
      <c r="A349" s="38"/>
      <c r="B349" s="179"/>
      <c r="C349" s="180" t="s">
        <v>500</v>
      </c>
      <c r="D349" s="180" t="s">
        <v>147</v>
      </c>
      <c r="E349" s="181" t="s">
        <v>501</v>
      </c>
      <c r="F349" s="182" t="s">
        <v>502</v>
      </c>
      <c r="G349" s="183" t="s">
        <v>264</v>
      </c>
      <c r="H349" s="184">
        <v>10.731999999999999</v>
      </c>
      <c r="I349" s="185"/>
      <c r="J349" s="186">
        <f>ROUND(I349*H349,2)</f>
        <v>0</v>
      </c>
      <c r="K349" s="182" t="s">
        <v>223</v>
      </c>
      <c r="L349" s="39"/>
      <c r="M349" s="187" t="s">
        <v>1</v>
      </c>
      <c r="N349" s="188" t="s">
        <v>44</v>
      </c>
      <c r="O349" s="77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1" t="s">
        <v>143</v>
      </c>
      <c r="AT349" s="191" t="s">
        <v>147</v>
      </c>
      <c r="AU349" s="191" t="s">
        <v>88</v>
      </c>
      <c r="AY349" s="19" t="s">
        <v>144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9" t="s">
        <v>86</v>
      </c>
      <c r="BK349" s="192">
        <f>ROUND(I349*H349,2)</f>
        <v>0</v>
      </c>
      <c r="BL349" s="19" t="s">
        <v>143</v>
      </c>
      <c r="BM349" s="191" t="s">
        <v>503</v>
      </c>
    </row>
    <row r="350" s="2" customFormat="1">
      <c r="A350" s="38"/>
      <c r="B350" s="39"/>
      <c r="C350" s="38"/>
      <c r="D350" s="193" t="s">
        <v>152</v>
      </c>
      <c r="E350" s="38"/>
      <c r="F350" s="194" t="s">
        <v>504</v>
      </c>
      <c r="G350" s="38"/>
      <c r="H350" s="38"/>
      <c r="I350" s="195"/>
      <c r="J350" s="38"/>
      <c r="K350" s="38"/>
      <c r="L350" s="39"/>
      <c r="M350" s="196"/>
      <c r="N350" s="197"/>
      <c r="O350" s="77"/>
      <c r="P350" s="77"/>
      <c r="Q350" s="77"/>
      <c r="R350" s="77"/>
      <c r="S350" s="77"/>
      <c r="T350" s="7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152</v>
      </c>
      <c r="AU350" s="19" t="s">
        <v>88</v>
      </c>
    </row>
    <row r="351" s="2" customFormat="1">
      <c r="A351" s="38"/>
      <c r="B351" s="39"/>
      <c r="C351" s="38"/>
      <c r="D351" s="202" t="s">
        <v>226</v>
      </c>
      <c r="E351" s="38"/>
      <c r="F351" s="203" t="s">
        <v>505</v>
      </c>
      <c r="G351" s="38"/>
      <c r="H351" s="38"/>
      <c r="I351" s="195"/>
      <c r="J351" s="38"/>
      <c r="K351" s="38"/>
      <c r="L351" s="39"/>
      <c r="M351" s="196"/>
      <c r="N351" s="197"/>
      <c r="O351" s="77"/>
      <c r="P351" s="77"/>
      <c r="Q351" s="77"/>
      <c r="R351" s="77"/>
      <c r="S351" s="77"/>
      <c r="T351" s="7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9" t="s">
        <v>226</v>
      </c>
      <c r="AU351" s="19" t="s">
        <v>88</v>
      </c>
    </row>
    <row r="352" s="12" customFormat="1" ht="22.8" customHeight="1">
      <c r="A352" s="12"/>
      <c r="B352" s="166"/>
      <c r="C352" s="12"/>
      <c r="D352" s="167" t="s">
        <v>78</v>
      </c>
      <c r="E352" s="177" t="s">
        <v>506</v>
      </c>
      <c r="F352" s="177" t="s">
        <v>507</v>
      </c>
      <c r="G352" s="12"/>
      <c r="H352" s="12"/>
      <c r="I352" s="169"/>
      <c r="J352" s="178">
        <f>BK352</f>
        <v>0</v>
      </c>
      <c r="K352" s="12"/>
      <c r="L352" s="166"/>
      <c r="M352" s="171"/>
      <c r="N352" s="172"/>
      <c r="O352" s="172"/>
      <c r="P352" s="173">
        <f>SUM(P353:P355)</f>
        <v>0</v>
      </c>
      <c r="Q352" s="172"/>
      <c r="R352" s="173">
        <f>SUM(R353:R355)</f>
        <v>0</v>
      </c>
      <c r="S352" s="172"/>
      <c r="T352" s="174">
        <f>SUM(T353:T355)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67" t="s">
        <v>86</v>
      </c>
      <c r="AT352" s="175" t="s">
        <v>78</v>
      </c>
      <c r="AU352" s="175" t="s">
        <v>86</v>
      </c>
      <c r="AY352" s="167" t="s">
        <v>144</v>
      </c>
      <c r="BK352" s="176">
        <f>SUM(BK353:BK355)</f>
        <v>0</v>
      </c>
    </row>
    <row r="353" s="2" customFormat="1" ht="24.15" customHeight="1">
      <c r="A353" s="38"/>
      <c r="B353" s="179"/>
      <c r="C353" s="180" t="s">
        <v>508</v>
      </c>
      <c r="D353" s="180" t="s">
        <v>147</v>
      </c>
      <c r="E353" s="181" t="s">
        <v>509</v>
      </c>
      <c r="F353" s="182" t="s">
        <v>510</v>
      </c>
      <c r="G353" s="183" t="s">
        <v>264</v>
      </c>
      <c r="H353" s="184">
        <v>117.70399999999999</v>
      </c>
      <c r="I353" s="185"/>
      <c r="J353" s="186">
        <f>ROUND(I353*H353,2)</f>
        <v>0</v>
      </c>
      <c r="K353" s="182" t="s">
        <v>223</v>
      </c>
      <c r="L353" s="39"/>
      <c r="M353" s="187" t="s">
        <v>1</v>
      </c>
      <c r="N353" s="188" t="s">
        <v>44</v>
      </c>
      <c r="O353" s="77"/>
      <c r="P353" s="189">
        <f>O353*H353</f>
        <v>0</v>
      </c>
      <c r="Q353" s="189">
        <v>0</v>
      </c>
      <c r="R353" s="189">
        <f>Q353*H353</f>
        <v>0</v>
      </c>
      <c r="S353" s="189">
        <v>0</v>
      </c>
      <c r="T353" s="19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1" t="s">
        <v>143</v>
      </c>
      <c r="AT353" s="191" t="s">
        <v>147</v>
      </c>
      <c r="AU353" s="191" t="s">
        <v>88</v>
      </c>
      <c r="AY353" s="19" t="s">
        <v>144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86</v>
      </c>
      <c r="BK353" s="192">
        <f>ROUND(I353*H353,2)</f>
        <v>0</v>
      </c>
      <c r="BL353" s="19" t="s">
        <v>143</v>
      </c>
      <c r="BM353" s="191" t="s">
        <v>511</v>
      </c>
    </row>
    <row r="354" s="2" customFormat="1">
      <c r="A354" s="38"/>
      <c r="B354" s="39"/>
      <c r="C354" s="38"/>
      <c r="D354" s="193" t="s">
        <v>152</v>
      </c>
      <c r="E354" s="38"/>
      <c r="F354" s="194" t="s">
        <v>512</v>
      </c>
      <c r="G354" s="38"/>
      <c r="H354" s="38"/>
      <c r="I354" s="195"/>
      <c r="J354" s="38"/>
      <c r="K354" s="38"/>
      <c r="L354" s="39"/>
      <c r="M354" s="196"/>
      <c r="N354" s="197"/>
      <c r="O354" s="77"/>
      <c r="P354" s="77"/>
      <c r="Q354" s="77"/>
      <c r="R354" s="77"/>
      <c r="S354" s="77"/>
      <c r="T354" s="7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152</v>
      </c>
      <c r="AU354" s="19" t="s">
        <v>88</v>
      </c>
    </row>
    <row r="355" s="2" customFormat="1">
      <c r="A355" s="38"/>
      <c r="B355" s="39"/>
      <c r="C355" s="38"/>
      <c r="D355" s="202" t="s">
        <v>226</v>
      </c>
      <c r="E355" s="38"/>
      <c r="F355" s="203" t="s">
        <v>513</v>
      </c>
      <c r="G355" s="38"/>
      <c r="H355" s="38"/>
      <c r="I355" s="195"/>
      <c r="J355" s="38"/>
      <c r="K355" s="38"/>
      <c r="L355" s="39"/>
      <c r="M355" s="196"/>
      <c r="N355" s="197"/>
      <c r="O355" s="77"/>
      <c r="P355" s="77"/>
      <c r="Q355" s="77"/>
      <c r="R355" s="77"/>
      <c r="S355" s="77"/>
      <c r="T355" s="7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9" t="s">
        <v>226</v>
      </c>
      <c r="AU355" s="19" t="s">
        <v>88</v>
      </c>
    </row>
    <row r="356" s="12" customFormat="1" ht="25.92" customHeight="1">
      <c r="A356" s="12"/>
      <c r="B356" s="166"/>
      <c r="C356" s="12"/>
      <c r="D356" s="167" t="s">
        <v>78</v>
      </c>
      <c r="E356" s="168" t="s">
        <v>514</v>
      </c>
      <c r="F356" s="168" t="s">
        <v>515</v>
      </c>
      <c r="G356" s="12"/>
      <c r="H356" s="12"/>
      <c r="I356" s="169"/>
      <c r="J356" s="170">
        <f>BK356</f>
        <v>0</v>
      </c>
      <c r="K356" s="12"/>
      <c r="L356" s="166"/>
      <c r="M356" s="171"/>
      <c r="N356" s="172"/>
      <c r="O356" s="172"/>
      <c r="P356" s="173">
        <f>P357</f>
        <v>0</v>
      </c>
      <c r="Q356" s="172"/>
      <c r="R356" s="173">
        <f>R357</f>
        <v>0.56282047999999996</v>
      </c>
      <c r="S356" s="172"/>
      <c r="T356" s="174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67" t="s">
        <v>88</v>
      </c>
      <c r="AT356" s="175" t="s">
        <v>78</v>
      </c>
      <c r="AU356" s="175" t="s">
        <v>79</v>
      </c>
      <c r="AY356" s="167" t="s">
        <v>144</v>
      </c>
      <c r="BK356" s="176">
        <f>BK357</f>
        <v>0</v>
      </c>
    </row>
    <row r="357" s="12" customFormat="1" ht="22.8" customHeight="1">
      <c r="A357" s="12"/>
      <c r="B357" s="166"/>
      <c r="C357" s="12"/>
      <c r="D357" s="167" t="s">
        <v>78</v>
      </c>
      <c r="E357" s="177" t="s">
        <v>516</v>
      </c>
      <c r="F357" s="177" t="s">
        <v>517</v>
      </c>
      <c r="G357" s="12"/>
      <c r="H357" s="12"/>
      <c r="I357" s="169"/>
      <c r="J357" s="178">
        <f>BK357</f>
        <v>0</v>
      </c>
      <c r="K357" s="12"/>
      <c r="L357" s="166"/>
      <c r="M357" s="171"/>
      <c r="N357" s="172"/>
      <c r="O357" s="172"/>
      <c r="P357" s="173">
        <f>SUM(P358:P373)</f>
        <v>0</v>
      </c>
      <c r="Q357" s="172"/>
      <c r="R357" s="173">
        <f>SUM(R358:R373)</f>
        <v>0.56282047999999996</v>
      </c>
      <c r="S357" s="172"/>
      <c r="T357" s="174">
        <f>SUM(T358:T373)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67" t="s">
        <v>88</v>
      </c>
      <c r="AT357" s="175" t="s">
        <v>78</v>
      </c>
      <c r="AU357" s="175" t="s">
        <v>86</v>
      </c>
      <c r="AY357" s="167" t="s">
        <v>144</v>
      </c>
      <c r="BK357" s="176">
        <f>SUM(BK358:BK373)</f>
        <v>0</v>
      </c>
    </row>
    <row r="358" s="2" customFormat="1" ht="37.8" customHeight="1">
      <c r="A358" s="38"/>
      <c r="B358" s="179"/>
      <c r="C358" s="180" t="s">
        <v>518</v>
      </c>
      <c r="D358" s="180" t="s">
        <v>147</v>
      </c>
      <c r="E358" s="181" t="s">
        <v>519</v>
      </c>
      <c r="F358" s="182" t="s">
        <v>520</v>
      </c>
      <c r="G358" s="183" t="s">
        <v>222</v>
      </c>
      <c r="H358" s="184">
        <v>80.072000000000003</v>
      </c>
      <c r="I358" s="185"/>
      <c r="J358" s="186">
        <f>ROUND(I358*H358,2)</f>
        <v>0</v>
      </c>
      <c r="K358" s="182" t="s">
        <v>223</v>
      </c>
      <c r="L358" s="39"/>
      <c r="M358" s="187" t="s">
        <v>1</v>
      </c>
      <c r="N358" s="188" t="s">
        <v>44</v>
      </c>
      <c r="O358" s="77"/>
      <c r="P358" s="189">
        <f>O358*H358</f>
        <v>0</v>
      </c>
      <c r="Q358" s="189">
        <v>0.0058399999999999997</v>
      </c>
      <c r="R358" s="189">
        <f>Q358*H358</f>
        <v>0.46762048000000001</v>
      </c>
      <c r="S358" s="189">
        <v>0</v>
      </c>
      <c r="T358" s="19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91" t="s">
        <v>370</v>
      </c>
      <c r="AT358" s="191" t="s">
        <v>147</v>
      </c>
      <c r="AU358" s="191" t="s">
        <v>88</v>
      </c>
      <c r="AY358" s="19" t="s">
        <v>144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9" t="s">
        <v>86</v>
      </c>
      <c r="BK358" s="192">
        <f>ROUND(I358*H358,2)</f>
        <v>0</v>
      </c>
      <c r="BL358" s="19" t="s">
        <v>370</v>
      </c>
      <c r="BM358" s="191" t="s">
        <v>521</v>
      </c>
    </row>
    <row r="359" s="2" customFormat="1">
      <c r="A359" s="38"/>
      <c r="B359" s="39"/>
      <c r="C359" s="38"/>
      <c r="D359" s="193" t="s">
        <v>152</v>
      </c>
      <c r="E359" s="38"/>
      <c r="F359" s="194" t="s">
        <v>522</v>
      </c>
      <c r="G359" s="38"/>
      <c r="H359" s="38"/>
      <c r="I359" s="195"/>
      <c r="J359" s="38"/>
      <c r="K359" s="38"/>
      <c r="L359" s="39"/>
      <c r="M359" s="196"/>
      <c r="N359" s="197"/>
      <c r="O359" s="77"/>
      <c r="P359" s="77"/>
      <c r="Q359" s="77"/>
      <c r="R359" s="77"/>
      <c r="S359" s="77"/>
      <c r="T359" s="7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9" t="s">
        <v>152</v>
      </c>
      <c r="AU359" s="19" t="s">
        <v>88</v>
      </c>
    </row>
    <row r="360" s="2" customFormat="1">
      <c r="A360" s="38"/>
      <c r="B360" s="39"/>
      <c r="C360" s="38"/>
      <c r="D360" s="202" t="s">
        <v>226</v>
      </c>
      <c r="E360" s="38"/>
      <c r="F360" s="203" t="s">
        <v>523</v>
      </c>
      <c r="G360" s="38"/>
      <c r="H360" s="38"/>
      <c r="I360" s="195"/>
      <c r="J360" s="38"/>
      <c r="K360" s="38"/>
      <c r="L360" s="39"/>
      <c r="M360" s="196"/>
      <c r="N360" s="197"/>
      <c r="O360" s="77"/>
      <c r="P360" s="77"/>
      <c r="Q360" s="77"/>
      <c r="R360" s="77"/>
      <c r="S360" s="77"/>
      <c r="T360" s="7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9" t="s">
        <v>226</v>
      </c>
      <c r="AU360" s="19" t="s">
        <v>88</v>
      </c>
    </row>
    <row r="361" s="13" customFormat="1">
      <c r="A361" s="13"/>
      <c r="B361" s="204"/>
      <c r="C361" s="13"/>
      <c r="D361" s="193" t="s">
        <v>228</v>
      </c>
      <c r="E361" s="205" t="s">
        <v>1</v>
      </c>
      <c r="F361" s="206" t="s">
        <v>435</v>
      </c>
      <c r="G361" s="13"/>
      <c r="H361" s="205" t="s">
        <v>1</v>
      </c>
      <c r="I361" s="207"/>
      <c r="J361" s="13"/>
      <c r="K361" s="13"/>
      <c r="L361" s="204"/>
      <c r="M361" s="208"/>
      <c r="N361" s="209"/>
      <c r="O361" s="209"/>
      <c r="P361" s="209"/>
      <c r="Q361" s="209"/>
      <c r="R361" s="209"/>
      <c r="S361" s="209"/>
      <c r="T361" s="21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05" t="s">
        <v>228</v>
      </c>
      <c r="AU361" s="205" t="s">
        <v>88</v>
      </c>
      <c r="AV361" s="13" t="s">
        <v>86</v>
      </c>
      <c r="AW361" s="13" t="s">
        <v>34</v>
      </c>
      <c r="AX361" s="13" t="s">
        <v>79</v>
      </c>
      <c r="AY361" s="205" t="s">
        <v>144</v>
      </c>
    </row>
    <row r="362" s="14" customFormat="1">
      <c r="A362" s="14"/>
      <c r="B362" s="211"/>
      <c r="C362" s="14"/>
      <c r="D362" s="193" t="s">
        <v>228</v>
      </c>
      <c r="E362" s="212" t="s">
        <v>1</v>
      </c>
      <c r="F362" s="213" t="s">
        <v>524</v>
      </c>
      <c r="G362" s="14"/>
      <c r="H362" s="214">
        <v>63.652000000000001</v>
      </c>
      <c r="I362" s="215"/>
      <c r="J362" s="14"/>
      <c r="K362" s="14"/>
      <c r="L362" s="211"/>
      <c r="M362" s="216"/>
      <c r="N362" s="217"/>
      <c r="O362" s="217"/>
      <c r="P362" s="217"/>
      <c r="Q362" s="217"/>
      <c r="R362" s="217"/>
      <c r="S362" s="217"/>
      <c r="T362" s="21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12" t="s">
        <v>228</v>
      </c>
      <c r="AU362" s="212" t="s">
        <v>88</v>
      </c>
      <c r="AV362" s="14" t="s">
        <v>88</v>
      </c>
      <c r="AW362" s="14" t="s">
        <v>34</v>
      </c>
      <c r="AX362" s="14" t="s">
        <v>79</v>
      </c>
      <c r="AY362" s="212" t="s">
        <v>144</v>
      </c>
    </row>
    <row r="363" s="14" customFormat="1">
      <c r="A363" s="14"/>
      <c r="B363" s="211"/>
      <c r="C363" s="14"/>
      <c r="D363" s="193" t="s">
        <v>228</v>
      </c>
      <c r="E363" s="212" t="s">
        <v>1</v>
      </c>
      <c r="F363" s="213" t="s">
        <v>525</v>
      </c>
      <c r="G363" s="14"/>
      <c r="H363" s="214">
        <v>16.420000000000002</v>
      </c>
      <c r="I363" s="215"/>
      <c r="J363" s="14"/>
      <c r="K363" s="14"/>
      <c r="L363" s="211"/>
      <c r="M363" s="216"/>
      <c r="N363" s="217"/>
      <c r="O363" s="217"/>
      <c r="P363" s="217"/>
      <c r="Q363" s="217"/>
      <c r="R363" s="217"/>
      <c r="S363" s="217"/>
      <c r="T363" s="21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12" t="s">
        <v>228</v>
      </c>
      <c r="AU363" s="212" t="s">
        <v>88</v>
      </c>
      <c r="AV363" s="14" t="s">
        <v>88</v>
      </c>
      <c r="AW363" s="14" t="s">
        <v>34</v>
      </c>
      <c r="AX363" s="14" t="s">
        <v>79</v>
      </c>
      <c r="AY363" s="212" t="s">
        <v>144</v>
      </c>
    </row>
    <row r="364" s="15" customFormat="1">
      <c r="A364" s="15"/>
      <c r="B364" s="219"/>
      <c r="C364" s="15"/>
      <c r="D364" s="193" t="s">
        <v>228</v>
      </c>
      <c r="E364" s="220" t="s">
        <v>1</v>
      </c>
      <c r="F364" s="221" t="s">
        <v>231</v>
      </c>
      <c r="G364" s="15"/>
      <c r="H364" s="222">
        <v>80.072000000000003</v>
      </c>
      <c r="I364" s="223"/>
      <c r="J364" s="15"/>
      <c r="K364" s="15"/>
      <c r="L364" s="219"/>
      <c r="M364" s="224"/>
      <c r="N364" s="225"/>
      <c r="O364" s="225"/>
      <c r="P364" s="225"/>
      <c r="Q364" s="225"/>
      <c r="R364" s="225"/>
      <c r="S364" s="225"/>
      <c r="T364" s="22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20" t="s">
        <v>228</v>
      </c>
      <c r="AU364" s="220" t="s">
        <v>88</v>
      </c>
      <c r="AV364" s="15" t="s">
        <v>143</v>
      </c>
      <c r="AW364" s="15" t="s">
        <v>34</v>
      </c>
      <c r="AX364" s="15" t="s">
        <v>86</v>
      </c>
      <c r="AY364" s="220" t="s">
        <v>144</v>
      </c>
    </row>
    <row r="365" s="2" customFormat="1" ht="24.15" customHeight="1">
      <c r="A365" s="38"/>
      <c r="B365" s="179"/>
      <c r="C365" s="180" t="s">
        <v>526</v>
      </c>
      <c r="D365" s="180" t="s">
        <v>147</v>
      </c>
      <c r="E365" s="181" t="s">
        <v>527</v>
      </c>
      <c r="F365" s="182" t="s">
        <v>528</v>
      </c>
      <c r="G365" s="183" t="s">
        <v>303</v>
      </c>
      <c r="H365" s="184">
        <v>56</v>
      </c>
      <c r="I365" s="185"/>
      <c r="J365" s="186">
        <f>ROUND(I365*H365,2)</f>
        <v>0</v>
      </c>
      <c r="K365" s="182" t="s">
        <v>223</v>
      </c>
      <c r="L365" s="39"/>
      <c r="M365" s="187" t="s">
        <v>1</v>
      </c>
      <c r="N365" s="188" t="s">
        <v>44</v>
      </c>
      <c r="O365" s="77"/>
      <c r="P365" s="189">
        <f>O365*H365</f>
        <v>0</v>
      </c>
      <c r="Q365" s="189">
        <v>0.0016999999999999999</v>
      </c>
      <c r="R365" s="189">
        <f>Q365*H365</f>
        <v>0.095199999999999993</v>
      </c>
      <c r="S365" s="189">
        <v>0</v>
      </c>
      <c r="T365" s="19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91" t="s">
        <v>370</v>
      </c>
      <c r="AT365" s="191" t="s">
        <v>147</v>
      </c>
      <c r="AU365" s="191" t="s">
        <v>88</v>
      </c>
      <c r="AY365" s="19" t="s">
        <v>144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9" t="s">
        <v>86</v>
      </c>
      <c r="BK365" s="192">
        <f>ROUND(I365*H365,2)</f>
        <v>0</v>
      </c>
      <c r="BL365" s="19" t="s">
        <v>370</v>
      </c>
      <c r="BM365" s="191" t="s">
        <v>529</v>
      </c>
    </row>
    <row r="366" s="2" customFormat="1">
      <c r="A366" s="38"/>
      <c r="B366" s="39"/>
      <c r="C366" s="38"/>
      <c r="D366" s="193" t="s">
        <v>152</v>
      </c>
      <c r="E366" s="38"/>
      <c r="F366" s="194" t="s">
        <v>530</v>
      </c>
      <c r="G366" s="38"/>
      <c r="H366" s="38"/>
      <c r="I366" s="195"/>
      <c r="J366" s="38"/>
      <c r="K366" s="38"/>
      <c r="L366" s="39"/>
      <c r="M366" s="196"/>
      <c r="N366" s="197"/>
      <c r="O366" s="77"/>
      <c r="P366" s="77"/>
      <c r="Q366" s="77"/>
      <c r="R366" s="77"/>
      <c r="S366" s="77"/>
      <c r="T366" s="7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9" t="s">
        <v>152</v>
      </c>
      <c r="AU366" s="19" t="s">
        <v>88</v>
      </c>
    </row>
    <row r="367" s="2" customFormat="1">
      <c r="A367" s="38"/>
      <c r="B367" s="39"/>
      <c r="C367" s="38"/>
      <c r="D367" s="202" t="s">
        <v>226</v>
      </c>
      <c r="E367" s="38"/>
      <c r="F367" s="203" t="s">
        <v>531</v>
      </c>
      <c r="G367" s="38"/>
      <c r="H367" s="38"/>
      <c r="I367" s="195"/>
      <c r="J367" s="38"/>
      <c r="K367" s="38"/>
      <c r="L367" s="39"/>
      <c r="M367" s="196"/>
      <c r="N367" s="197"/>
      <c r="O367" s="77"/>
      <c r="P367" s="77"/>
      <c r="Q367" s="77"/>
      <c r="R367" s="77"/>
      <c r="S367" s="77"/>
      <c r="T367" s="7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9" t="s">
        <v>226</v>
      </c>
      <c r="AU367" s="19" t="s">
        <v>88</v>
      </c>
    </row>
    <row r="368" s="13" customFormat="1">
      <c r="A368" s="13"/>
      <c r="B368" s="204"/>
      <c r="C368" s="13"/>
      <c r="D368" s="193" t="s">
        <v>228</v>
      </c>
      <c r="E368" s="205" t="s">
        <v>1</v>
      </c>
      <c r="F368" s="206" t="s">
        <v>532</v>
      </c>
      <c r="G368" s="13"/>
      <c r="H368" s="205" t="s">
        <v>1</v>
      </c>
      <c r="I368" s="207"/>
      <c r="J368" s="13"/>
      <c r="K368" s="13"/>
      <c r="L368" s="204"/>
      <c r="M368" s="208"/>
      <c r="N368" s="209"/>
      <c r="O368" s="209"/>
      <c r="P368" s="209"/>
      <c r="Q368" s="209"/>
      <c r="R368" s="209"/>
      <c r="S368" s="209"/>
      <c r="T368" s="21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5" t="s">
        <v>228</v>
      </c>
      <c r="AU368" s="205" t="s">
        <v>88</v>
      </c>
      <c r="AV368" s="13" t="s">
        <v>86</v>
      </c>
      <c r="AW368" s="13" t="s">
        <v>34</v>
      </c>
      <c r="AX368" s="13" t="s">
        <v>79</v>
      </c>
      <c r="AY368" s="205" t="s">
        <v>144</v>
      </c>
    </row>
    <row r="369" s="14" customFormat="1">
      <c r="A369" s="14"/>
      <c r="B369" s="211"/>
      <c r="C369" s="14"/>
      <c r="D369" s="193" t="s">
        <v>228</v>
      </c>
      <c r="E369" s="212" t="s">
        <v>1</v>
      </c>
      <c r="F369" s="213" t="s">
        <v>533</v>
      </c>
      <c r="G369" s="14"/>
      <c r="H369" s="214">
        <v>56</v>
      </c>
      <c r="I369" s="215"/>
      <c r="J369" s="14"/>
      <c r="K369" s="14"/>
      <c r="L369" s="211"/>
      <c r="M369" s="216"/>
      <c r="N369" s="217"/>
      <c r="O369" s="217"/>
      <c r="P369" s="217"/>
      <c r="Q369" s="217"/>
      <c r="R369" s="217"/>
      <c r="S369" s="217"/>
      <c r="T369" s="21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12" t="s">
        <v>228</v>
      </c>
      <c r="AU369" s="212" t="s">
        <v>88</v>
      </c>
      <c r="AV369" s="14" t="s">
        <v>88</v>
      </c>
      <c r="AW369" s="14" t="s">
        <v>34</v>
      </c>
      <c r="AX369" s="14" t="s">
        <v>79</v>
      </c>
      <c r="AY369" s="212" t="s">
        <v>144</v>
      </c>
    </row>
    <row r="370" s="15" customFormat="1">
      <c r="A370" s="15"/>
      <c r="B370" s="219"/>
      <c r="C370" s="15"/>
      <c r="D370" s="193" t="s">
        <v>228</v>
      </c>
      <c r="E370" s="220" t="s">
        <v>1</v>
      </c>
      <c r="F370" s="221" t="s">
        <v>231</v>
      </c>
      <c r="G370" s="15"/>
      <c r="H370" s="222">
        <v>56</v>
      </c>
      <c r="I370" s="223"/>
      <c r="J370" s="15"/>
      <c r="K370" s="15"/>
      <c r="L370" s="219"/>
      <c r="M370" s="224"/>
      <c r="N370" s="225"/>
      <c r="O370" s="225"/>
      <c r="P370" s="225"/>
      <c r="Q370" s="225"/>
      <c r="R370" s="225"/>
      <c r="S370" s="225"/>
      <c r="T370" s="22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20" t="s">
        <v>228</v>
      </c>
      <c r="AU370" s="220" t="s">
        <v>88</v>
      </c>
      <c r="AV370" s="15" t="s">
        <v>143</v>
      </c>
      <c r="AW370" s="15" t="s">
        <v>34</v>
      </c>
      <c r="AX370" s="15" t="s">
        <v>86</v>
      </c>
      <c r="AY370" s="220" t="s">
        <v>144</v>
      </c>
    </row>
    <row r="371" s="2" customFormat="1" ht="24.15" customHeight="1">
      <c r="A371" s="38"/>
      <c r="B371" s="179"/>
      <c r="C371" s="180" t="s">
        <v>534</v>
      </c>
      <c r="D371" s="180" t="s">
        <v>147</v>
      </c>
      <c r="E371" s="181" t="s">
        <v>535</v>
      </c>
      <c r="F371" s="182" t="s">
        <v>536</v>
      </c>
      <c r="G371" s="183" t="s">
        <v>264</v>
      </c>
      <c r="H371" s="184">
        <v>0.56299999999999994</v>
      </c>
      <c r="I371" s="185"/>
      <c r="J371" s="186">
        <f>ROUND(I371*H371,2)</f>
        <v>0</v>
      </c>
      <c r="K371" s="182" t="s">
        <v>223</v>
      </c>
      <c r="L371" s="39"/>
      <c r="M371" s="187" t="s">
        <v>1</v>
      </c>
      <c r="N371" s="188" t="s">
        <v>44</v>
      </c>
      <c r="O371" s="77"/>
      <c r="P371" s="189">
        <f>O371*H371</f>
        <v>0</v>
      </c>
      <c r="Q371" s="189">
        <v>0</v>
      </c>
      <c r="R371" s="189">
        <f>Q371*H371</f>
        <v>0</v>
      </c>
      <c r="S371" s="189">
        <v>0</v>
      </c>
      <c r="T371" s="19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91" t="s">
        <v>370</v>
      </c>
      <c r="AT371" s="191" t="s">
        <v>147</v>
      </c>
      <c r="AU371" s="191" t="s">
        <v>88</v>
      </c>
      <c r="AY371" s="19" t="s">
        <v>144</v>
      </c>
      <c r="BE371" s="192">
        <f>IF(N371="základní",J371,0)</f>
        <v>0</v>
      </c>
      <c r="BF371" s="192">
        <f>IF(N371="snížená",J371,0)</f>
        <v>0</v>
      </c>
      <c r="BG371" s="192">
        <f>IF(N371="zákl. přenesená",J371,0)</f>
        <v>0</v>
      </c>
      <c r="BH371" s="192">
        <f>IF(N371="sníž. přenesená",J371,0)</f>
        <v>0</v>
      </c>
      <c r="BI371" s="192">
        <f>IF(N371="nulová",J371,0)</f>
        <v>0</v>
      </c>
      <c r="BJ371" s="19" t="s">
        <v>86</v>
      </c>
      <c r="BK371" s="192">
        <f>ROUND(I371*H371,2)</f>
        <v>0</v>
      </c>
      <c r="BL371" s="19" t="s">
        <v>370</v>
      </c>
      <c r="BM371" s="191" t="s">
        <v>537</v>
      </c>
    </row>
    <row r="372" s="2" customFormat="1">
      <c r="A372" s="38"/>
      <c r="B372" s="39"/>
      <c r="C372" s="38"/>
      <c r="D372" s="193" t="s">
        <v>152</v>
      </c>
      <c r="E372" s="38"/>
      <c r="F372" s="194" t="s">
        <v>538</v>
      </c>
      <c r="G372" s="38"/>
      <c r="H372" s="38"/>
      <c r="I372" s="195"/>
      <c r="J372" s="38"/>
      <c r="K372" s="38"/>
      <c r="L372" s="39"/>
      <c r="M372" s="196"/>
      <c r="N372" s="197"/>
      <c r="O372" s="77"/>
      <c r="P372" s="77"/>
      <c r="Q372" s="77"/>
      <c r="R372" s="77"/>
      <c r="S372" s="77"/>
      <c r="T372" s="7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9" t="s">
        <v>152</v>
      </c>
      <c r="AU372" s="19" t="s">
        <v>88</v>
      </c>
    </row>
    <row r="373" s="2" customFormat="1">
      <c r="A373" s="38"/>
      <c r="B373" s="39"/>
      <c r="C373" s="38"/>
      <c r="D373" s="202" t="s">
        <v>226</v>
      </c>
      <c r="E373" s="38"/>
      <c r="F373" s="203" t="s">
        <v>539</v>
      </c>
      <c r="G373" s="38"/>
      <c r="H373" s="38"/>
      <c r="I373" s="195"/>
      <c r="J373" s="38"/>
      <c r="K373" s="38"/>
      <c r="L373" s="39"/>
      <c r="M373" s="198"/>
      <c r="N373" s="199"/>
      <c r="O373" s="200"/>
      <c r="P373" s="200"/>
      <c r="Q373" s="200"/>
      <c r="R373" s="200"/>
      <c r="S373" s="200"/>
      <c r="T373" s="201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226</v>
      </c>
      <c r="AU373" s="19" t="s">
        <v>88</v>
      </c>
    </row>
    <row r="374" s="2" customFormat="1" ht="6.96" customHeight="1">
      <c r="A374" s="38"/>
      <c r="B374" s="60"/>
      <c r="C374" s="61"/>
      <c r="D374" s="61"/>
      <c r="E374" s="61"/>
      <c r="F374" s="61"/>
      <c r="G374" s="61"/>
      <c r="H374" s="61"/>
      <c r="I374" s="61"/>
      <c r="J374" s="61"/>
      <c r="K374" s="61"/>
      <c r="L374" s="39"/>
      <c r="M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</row>
  </sheetData>
  <autoFilter ref="C130:K3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hyperlinks>
    <hyperlink ref="F136" r:id="rId1" display="https://podminky.urs.cz/item/CS_URS_2023_02/131111323"/>
    <hyperlink ref="F142" r:id="rId2" display="https://podminky.urs.cz/item/CS_URS_2023_02/129001101"/>
    <hyperlink ref="F147" r:id="rId3" display="https://podminky.urs.cz/item/CS_URS_2023_02/132251102"/>
    <hyperlink ref="F156" r:id="rId4" display="https://podminky.urs.cz/item/CS_URS_2023_02/162751117"/>
    <hyperlink ref="F162" r:id="rId5" display="https://podminky.urs.cz/item/CS_URS_2023_02/162751119"/>
    <hyperlink ref="F167" r:id="rId6" display="https://podminky.urs.cz/item/CS_URS_2023_02/171201231"/>
    <hyperlink ref="F172" r:id="rId7" display="https://podminky.urs.cz/item/CS_URS_2023_02/181912112"/>
    <hyperlink ref="F179" r:id="rId8" display="https://podminky.urs.cz/item/CS_URS_2023_02/274313611"/>
    <hyperlink ref="F191" r:id="rId9" display="https://podminky.urs.cz/item/CS_URS_2023_02/274351121"/>
    <hyperlink ref="F197" r:id="rId10" display="https://podminky.urs.cz/item/CS_URS_2023_02/274351122"/>
    <hyperlink ref="F200" r:id="rId11" display="https://podminky.urs.cz/item/CS_URS_2023_02/274353141"/>
    <hyperlink ref="F203" r:id="rId12" display="https://podminky.urs.cz/item/CS_URS_2023_02/274361821"/>
    <hyperlink ref="F211" r:id="rId13" display="https://podminky.urs.cz/item/CS_URS_2023_02/311113154"/>
    <hyperlink ref="F227" r:id="rId14" display="https://podminky.urs.cz/item/CS_URS_2023_02/311361821"/>
    <hyperlink ref="F258" r:id="rId15" display="https://podminky.urs.cz/item/CS_URS_2023_02/338171113"/>
    <hyperlink ref="F269" r:id="rId16" display="https://podminky.urs.cz/item/CS_URS_2023_02/348401120"/>
    <hyperlink ref="F287" r:id="rId17" display="https://podminky.urs.cz/item/CS_URS_2023_02/338171123"/>
    <hyperlink ref="F292" r:id="rId18" display="https://podminky.urs.cz/item/CS_URS_2023_02/348401130"/>
    <hyperlink ref="F298" r:id="rId19" display="https://podminky.urs.cz/item/CS_URS_2023_02/631311135"/>
    <hyperlink ref="F305" r:id="rId20" display="https://podminky.urs.cz/item/CS_URS_2023_02/631351101"/>
    <hyperlink ref="F312" r:id="rId21" display="https://podminky.urs.cz/item/CS_URS_2023_02/631351102"/>
    <hyperlink ref="F315" r:id="rId22" display="https://podminky.urs.cz/item/CS_URS_2023_02/631362021"/>
    <hyperlink ref="F326" r:id="rId23" display="https://podminky.urs.cz/item/CS_URS_2023_02/966052121"/>
    <hyperlink ref="F331" r:id="rId24" display="https://podminky.urs.cz/item/CS_URS_2023_02/966071711"/>
    <hyperlink ref="F334" r:id="rId25" display="https://podminky.urs.cz/item/CS_URS_2023_02/966071821"/>
    <hyperlink ref="F343" r:id="rId26" display="https://podminky.urs.cz/item/CS_URS_2023_02/997013501"/>
    <hyperlink ref="F346" r:id="rId27" display="https://podminky.urs.cz/item/CS_URS_2023_02/997013509"/>
    <hyperlink ref="F351" r:id="rId28" display="https://podminky.urs.cz/item/CS_URS_2023_02/997013602"/>
    <hyperlink ref="F355" r:id="rId29" display="https://podminky.urs.cz/item/CS_URS_2023_02/998232110"/>
    <hyperlink ref="F360" r:id="rId30" display="https://podminky.urs.cz/item/CS_URS_2023_02/764214607"/>
    <hyperlink ref="F367" r:id="rId31" display="https://podminky.urs.cz/item/CS_URS_2023_02/764315421"/>
    <hyperlink ref="F373" r:id="rId32" display="https://podminky.urs.cz/item/CS_URS_2023_02/99876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116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Úprava systému odvodnění dešťových vod v areálu KSÚSV v Kamenici nad Lipou</v>
      </c>
      <c r="F7" s="32"/>
      <c r="G7" s="32"/>
      <c r="H7" s="32"/>
      <c r="L7" s="22"/>
    </row>
    <row r="8" s="1" customFormat="1" ht="12" customHeight="1">
      <c r="B8" s="22"/>
      <c r="D8" s="32" t="s">
        <v>117</v>
      </c>
      <c r="L8" s="22"/>
    </row>
    <row r="9" s="2" customFormat="1" ht="16.5" customHeight="1">
      <c r="A9" s="38"/>
      <c r="B9" s="39"/>
      <c r="C9" s="38"/>
      <c r="D9" s="38"/>
      <c r="E9" s="129" t="s">
        <v>540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119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541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106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8. 11. 2023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31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32</v>
      </c>
      <c r="F23" s="38"/>
      <c r="G23" s="38"/>
      <c r="H23" s="38"/>
      <c r="I23" s="32" t="s">
        <v>27</v>
      </c>
      <c r="J23" s="27" t="s">
        <v>33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35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37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74.5" customHeight="1">
      <c r="A29" s="130"/>
      <c r="B29" s="131"/>
      <c r="C29" s="130"/>
      <c r="D29" s="130"/>
      <c r="E29" s="36" t="s">
        <v>542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39</v>
      </c>
      <c r="E32" s="38"/>
      <c r="F32" s="38"/>
      <c r="G32" s="38"/>
      <c r="H32" s="38"/>
      <c r="I32" s="38"/>
      <c r="J32" s="96">
        <f>ROUND(J130,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43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43</v>
      </c>
      <c r="E35" s="32" t="s">
        <v>44</v>
      </c>
      <c r="F35" s="135">
        <f>ROUND((SUM(BE130:BE354)),  2)</f>
        <v>0</v>
      </c>
      <c r="G35" s="38"/>
      <c r="H35" s="38"/>
      <c r="I35" s="136">
        <v>0.20999999999999999</v>
      </c>
      <c r="J35" s="135">
        <f>ROUND(((SUM(BE130:BE354))*I35),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45</v>
      </c>
      <c r="F36" s="135">
        <f>ROUND((SUM(BF130:BF354)),  2)</f>
        <v>0</v>
      </c>
      <c r="G36" s="38"/>
      <c r="H36" s="38"/>
      <c r="I36" s="136">
        <v>0.14999999999999999</v>
      </c>
      <c r="J36" s="135">
        <f>ROUND(((SUM(BF130:BF354))*I36),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35">
        <f>ROUND((SUM(BG130:BG354)),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35">
        <f>ROUND((SUM(BH130:BH354)),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35">
        <f>ROUND((SUM(BI130:BI354)),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49</v>
      </c>
      <c r="E41" s="81"/>
      <c r="F41" s="81"/>
      <c r="G41" s="139" t="s">
        <v>50</v>
      </c>
      <c r="H41" s="140" t="s">
        <v>51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54</v>
      </c>
      <c r="E61" s="41"/>
      <c r="F61" s="143" t="s">
        <v>55</v>
      </c>
      <c r="G61" s="58" t="s">
        <v>54</v>
      </c>
      <c r="H61" s="41"/>
      <c r="I61" s="41"/>
      <c r="J61" s="14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54</v>
      </c>
      <c r="E76" s="41"/>
      <c r="F76" s="143" t="s">
        <v>55</v>
      </c>
      <c r="G76" s="58" t="s">
        <v>54</v>
      </c>
      <c r="H76" s="41"/>
      <c r="I76" s="41"/>
      <c r="J76" s="14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Úprava systému odvodnění dešťových vod v areálu KSÚSV v Kamenici nad Lipou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117</v>
      </c>
      <c r="L86" s="22"/>
    </row>
    <row r="87" s="2" customFormat="1" ht="16.5" customHeight="1">
      <c r="A87" s="38"/>
      <c r="B87" s="39"/>
      <c r="C87" s="38"/>
      <c r="D87" s="38"/>
      <c r="E87" s="129" t="s">
        <v>540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 xml:space="preserve">IO-01a - Zpevněné  a nezpevněné plochy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Kamenice nad Lipou</v>
      </c>
      <c r="G91" s="38"/>
      <c r="H91" s="38"/>
      <c r="I91" s="32" t="s">
        <v>22</v>
      </c>
      <c r="J91" s="69" t="str">
        <f>IF(J14="","",J14)</f>
        <v>8. 11. 2023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Krajská správa a údržba silnic Vysočiny</v>
      </c>
      <c r="G93" s="38"/>
      <c r="H93" s="38"/>
      <c r="I93" s="32" t="s">
        <v>30</v>
      </c>
      <c r="J93" s="36" t="str">
        <f>E23</f>
        <v>PROJEKT CENTRUM NOVA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35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122</v>
      </c>
      <c r="D96" s="137"/>
      <c r="E96" s="137"/>
      <c r="F96" s="137"/>
      <c r="G96" s="137"/>
      <c r="H96" s="137"/>
      <c r="I96" s="137"/>
      <c r="J96" s="146" t="s">
        <v>123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124</v>
      </c>
      <c r="D98" s="38"/>
      <c r="E98" s="38"/>
      <c r="F98" s="38"/>
      <c r="G98" s="38"/>
      <c r="H98" s="38"/>
      <c r="I98" s="38"/>
      <c r="J98" s="96">
        <f>J130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s="9" customFormat="1" ht="24.96" customHeight="1">
      <c r="A99" s="9"/>
      <c r="B99" s="148"/>
      <c r="C99" s="9"/>
      <c r="D99" s="149" t="s">
        <v>206</v>
      </c>
      <c r="E99" s="150"/>
      <c r="F99" s="150"/>
      <c r="G99" s="150"/>
      <c r="H99" s="150"/>
      <c r="I99" s="150"/>
      <c r="J99" s="151">
        <f>J131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207</v>
      </c>
      <c r="E100" s="154"/>
      <c r="F100" s="154"/>
      <c r="G100" s="154"/>
      <c r="H100" s="154"/>
      <c r="I100" s="154"/>
      <c r="J100" s="155">
        <f>J132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2"/>
      <c r="C101" s="10"/>
      <c r="D101" s="153" t="s">
        <v>543</v>
      </c>
      <c r="E101" s="154"/>
      <c r="F101" s="154"/>
      <c r="G101" s="154"/>
      <c r="H101" s="154"/>
      <c r="I101" s="154"/>
      <c r="J101" s="155">
        <f>J133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2"/>
      <c r="C102" s="10"/>
      <c r="D102" s="153" t="s">
        <v>544</v>
      </c>
      <c r="E102" s="154"/>
      <c r="F102" s="154"/>
      <c r="G102" s="154"/>
      <c r="H102" s="154"/>
      <c r="I102" s="154"/>
      <c r="J102" s="155">
        <f>J145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545</v>
      </c>
      <c r="E103" s="154"/>
      <c r="F103" s="154"/>
      <c r="G103" s="154"/>
      <c r="H103" s="154"/>
      <c r="I103" s="154"/>
      <c r="J103" s="155">
        <f>J271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546</v>
      </c>
      <c r="E104" s="154"/>
      <c r="F104" s="154"/>
      <c r="G104" s="154"/>
      <c r="H104" s="154"/>
      <c r="I104" s="154"/>
      <c r="J104" s="155">
        <f>J278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547</v>
      </c>
      <c r="E105" s="154"/>
      <c r="F105" s="154"/>
      <c r="G105" s="154"/>
      <c r="H105" s="154"/>
      <c r="I105" s="154"/>
      <c r="J105" s="155">
        <f>J300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211</v>
      </c>
      <c r="E106" s="154"/>
      <c r="F106" s="154"/>
      <c r="G106" s="154"/>
      <c r="H106" s="154"/>
      <c r="I106" s="154"/>
      <c r="J106" s="155">
        <f>J316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213</v>
      </c>
      <c r="E107" s="154"/>
      <c r="F107" s="154"/>
      <c r="G107" s="154"/>
      <c r="H107" s="154"/>
      <c r="I107" s="154"/>
      <c r="J107" s="155">
        <f>J336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214</v>
      </c>
      <c r="E108" s="154"/>
      <c r="F108" s="154"/>
      <c r="G108" s="154"/>
      <c r="H108" s="154"/>
      <c r="I108" s="154"/>
      <c r="J108" s="155">
        <f>J351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128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38"/>
      <c r="D118" s="38"/>
      <c r="E118" s="129" t="str">
        <f>E7</f>
        <v>Úprava systému odvodnění dešťových vod v areálu KSÚSV v Kamenici nad Lipou</v>
      </c>
      <c r="F118" s="32"/>
      <c r="G118" s="32"/>
      <c r="H118" s="32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2"/>
      <c r="C119" s="32" t="s">
        <v>117</v>
      </c>
      <c r="L119" s="22"/>
    </row>
    <row r="120" s="2" customFormat="1" ht="16.5" customHeight="1">
      <c r="A120" s="38"/>
      <c r="B120" s="39"/>
      <c r="C120" s="38"/>
      <c r="D120" s="38"/>
      <c r="E120" s="129" t="s">
        <v>540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119</v>
      </c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67" t="str">
        <f>E11</f>
        <v xml:space="preserve">IO-01a - Zpevněné  a nezpevněné plochy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38"/>
      <c r="E124" s="38"/>
      <c r="F124" s="27" t="str">
        <f>F14</f>
        <v>Kamenice nad Lipou</v>
      </c>
      <c r="G124" s="38"/>
      <c r="H124" s="38"/>
      <c r="I124" s="32" t="s">
        <v>22</v>
      </c>
      <c r="J124" s="69" t="str">
        <f>IF(J14="","",J14)</f>
        <v>8. 11. 2023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38"/>
      <c r="E126" s="38"/>
      <c r="F126" s="27" t="str">
        <f>E17</f>
        <v>Krajská správa a údržba silnic Vysočiny</v>
      </c>
      <c r="G126" s="38"/>
      <c r="H126" s="38"/>
      <c r="I126" s="32" t="s">
        <v>30</v>
      </c>
      <c r="J126" s="36" t="str">
        <f>E23</f>
        <v>PROJEKT CENTRUM NOVA s.r.o.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38"/>
      <c r="E127" s="38"/>
      <c r="F127" s="27" t="str">
        <f>IF(E20="","",E20)</f>
        <v>Vyplň údaj</v>
      </c>
      <c r="G127" s="38"/>
      <c r="H127" s="38"/>
      <c r="I127" s="32" t="s">
        <v>35</v>
      </c>
      <c r="J127" s="36" t="str">
        <f>E26</f>
        <v xml:space="preserve"> 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56"/>
      <c r="B129" s="157"/>
      <c r="C129" s="158" t="s">
        <v>129</v>
      </c>
      <c r="D129" s="159" t="s">
        <v>64</v>
      </c>
      <c r="E129" s="159" t="s">
        <v>60</v>
      </c>
      <c r="F129" s="159" t="s">
        <v>61</v>
      </c>
      <c r="G129" s="159" t="s">
        <v>130</v>
      </c>
      <c r="H129" s="159" t="s">
        <v>131</v>
      </c>
      <c r="I129" s="159" t="s">
        <v>132</v>
      </c>
      <c r="J129" s="159" t="s">
        <v>123</v>
      </c>
      <c r="K129" s="160" t="s">
        <v>133</v>
      </c>
      <c r="L129" s="161"/>
      <c r="M129" s="86" t="s">
        <v>1</v>
      </c>
      <c r="N129" s="87" t="s">
        <v>43</v>
      </c>
      <c r="O129" s="87" t="s">
        <v>134</v>
      </c>
      <c r="P129" s="87" t="s">
        <v>135</v>
      </c>
      <c r="Q129" s="87" t="s">
        <v>136</v>
      </c>
      <c r="R129" s="87" t="s">
        <v>137</v>
      </c>
      <c r="S129" s="87" t="s">
        <v>138</v>
      </c>
      <c r="T129" s="88" t="s">
        <v>139</v>
      </c>
      <c r="U129" s="156"/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/>
    </row>
    <row r="130" s="2" customFormat="1" ht="22.8" customHeight="1">
      <c r="A130" s="38"/>
      <c r="B130" s="39"/>
      <c r="C130" s="93" t="s">
        <v>140</v>
      </c>
      <c r="D130" s="38"/>
      <c r="E130" s="38"/>
      <c r="F130" s="38"/>
      <c r="G130" s="38"/>
      <c r="H130" s="38"/>
      <c r="I130" s="38"/>
      <c r="J130" s="162">
        <f>BK130</f>
        <v>0</v>
      </c>
      <c r="K130" s="38"/>
      <c r="L130" s="39"/>
      <c r="M130" s="89"/>
      <c r="N130" s="73"/>
      <c r="O130" s="90"/>
      <c r="P130" s="163">
        <f>P131</f>
        <v>0</v>
      </c>
      <c r="Q130" s="90"/>
      <c r="R130" s="163">
        <f>R131</f>
        <v>155.0433768</v>
      </c>
      <c r="S130" s="90"/>
      <c r="T130" s="164">
        <f>T131</f>
        <v>63.298000000000002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78</v>
      </c>
      <c r="AU130" s="19" t="s">
        <v>125</v>
      </c>
      <c r="BK130" s="165">
        <f>BK131</f>
        <v>0</v>
      </c>
    </row>
    <row r="131" s="12" customFormat="1" ht="25.92" customHeight="1">
      <c r="A131" s="12"/>
      <c r="B131" s="166"/>
      <c r="C131" s="12"/>
      <c r="D131" s="167" t="s">
        <v>78</v>
      </c>
      <c r="E131" s="168" t="s">
        <v>217</v>
      </c>
      <c r="F131" s="168" t="s">
        <v>218</v>
      </c>
      <c r="G131" s="12"/>
      <c r="H131" s="12"/>
      <c r="I131" s="169"/>
      <c r="J131" s="170">
        <f>BK131</f>
        <v>0</v>
      </c>
      <c r="K131" s="12"/>
      <c r="L131" s="166"/>
      <c r="M131" s="171"/>
      <c r="N131" s="172"/>
      <c r="O131" s="172"/>
      <c r="P131" s="173">
        <f>P132+P271+P278+P300+P316+P336+P351</f>
        <v>0</v>
      </c>
      <c r="Q131" s="172"/>
      <c r="R131" s="173">
        <f>R132+R271+R278+R300+R316+R336+R351</f>
        <v>155.0433768</v>
      </c>
      <c r="S131" s="172"/>
      <c r="T131" s="174">
        <f>T132+T271+T278+T300+T316+T336+T351</f>
        <v>63.298000000000002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7" t="s">
        <v>86</v>
      </c>
      <c r="AT131" s="175" t="s">
        <v>78</v>
      </c>
      <c r="AU131" s="175" t="s">
        <v>79</v>
      </c>
      <c r="AY131" s="167" t="s">
        <v>144</v>
      </c>
      <c r="BK131" s="176">
        <f>BK132+BK271+BK278+BK300+BK316+BK336+BK351</f>
        <v>0</v>
      </c>
    </row>
    <row r="132" s="12" customFormat="1" ht="22.8" customHeight="1">
      <c r="A132" s="12"/>
      <c r="B132" s="166"/>
      <c r="C132" s="12"/>
      <c r="D132" s="167" t="s">
        <v>78</v>
      </c>
      <c r="E132" s="177" t="s">
        <v>86</v>
      </c>
      <c r="F132" s="177" t="s">
        <v>219</v>
      </c>
      <c r="G132" s="12"/>
      <c r="H132" s="12"/>
      <c r="I132" s="169"/>
      <c r="J132" s="178">
        <f>BK132</f>
        <v>0</v>
      </c>
      <c r="K132" s="12"/>
      <c r="L132" s="166"/>
      <c r="M132" s="171"/>
      <c r="N132" s="172"/>
      <c r="O132" s="172"/>
      <c r="P132" s="173">
        <f>P133+P145</f>
        <v>0</v>
      </c>
      <c r="Q132" s="172"/>
      <c r="R132" s="173">
        <f>R133+R145</f>
        <v>53.25</v>
      </c>
      <c r="S132" s="172"/>
      <c r="T132" s="174">
        <f>T133+T145</f>
        <v>60.298000000000002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86</v>
      </c>
      <c r="AT132" s="175" t="s">
        <v>78</v>
      </c>
      <c r="AU132" s="175" t="s">
        <v>86</v>
      </c>
      <c r="AY132" s="167" t="s">
        <v>144</v>
      </c>
      <c r="BK132" s="176">
        <f>BK133+BK145</f>
        <v>0</v>
      </c>
    </row>
    <row r="133" s="12" customFormat="1" ht="20.88" customHeight="1">
      <c r="A133" s="12"/>
      <c r="B133" s="166"/>
      <c r="C133" s="12"/>
      <c r="D133" s="167" t="s">
        <v>78</v>
      </c>
      <c r="E133" s="177" t="s">
        <v>197</v>
      </c>
      <c r="F133" s="177" t="s">
        <v>548</v>
      </c>
      <c r="G133" s="12"/>
      <c r="H133" s="12"/>
      <c r="I133" s="169"/>
      <c r="J133" s="178">
        <f>BK133</f>
        <v>0</v>
      </c>
      <c r="K133" s="12"/>
      <c r="L133" s="166"/>
      <c r="M133" s="171"/>
      <c r="N133" s="172"/>
      <c r="O133" s="172"/>
      <c r="P133" s="173">
        <f>SUM(P134:P144)</f>
        <v>0</v>
      </c>
      <c r="Q133" s="172"/>
      <c r="R133" s="173">
        <f>SUM(R134:R144)</f>
        <v>0</v>
      </c>
      <c r="S133" s="172"/>
      <c r="T133" s="174">
        <f>SUM(T134:T144)</f>
        <v>60.298000000000002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7" t="s">
        <v>86</v>
      </c>
      <c r="AT133" s="175" t="s">
        <v>78</v>
      </c>
      <c r="AU133" s="175" t="s">
        <v>88</v>
      </c>
      <c r="AY133" s="167" t="s">
        <v>144</v>
      </c>
      <c r="BK133" s="176">
        <f>SUM(BK134:BK144)</f>
        <v>0</v>
      </c>
    </row>
    <row r="134" s="2" customFormat="1" ht="24.15" customHeight="1">
      <c r="A134" s="38"/>
      <c r="B134" s="179"/>
      <c r="C134" s="180" t="s">
        <v>86</v>
      </c>
      <c r="D134" s="180" t="s">
        <v>147</v>
      </c>
      <c r="E134" s="181" t="s">
        <v>549</v>
      </c>
      <c r="F134" s="182" t="s">
        <v>550</v>
      </c>
      <c r="G134" s="183" t="s">
        <v>271</v>
      </c>
      <c r="H134" s="184">
        <v>87.599999999999994</v>
      </c>
      <c r="I134" s="185"/>
      <c r="J134" s="186">
        <f>ROUND(I134*H134,2)</f>
        <v>0</v>
      </c>
      <c r="K134" s="182" t="s">
        <v>223</v>
      </c>
      <c r="L134" s="39"/>
      <c r="M134" s="187" t="s">
        <v>1</v>
      </c>
      <c r="N134" s="188" t="s">
        <v>44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0.255</v>
      </c>
      <c r="T134" s="190">
        <f>S134*H134</f>
        <v>22.337999999999997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143</v>
      </c>
      <c r="AT134" s="191" t="s">
        <v>147</v>
      </c>
      <c r="AU134" s="191" t="s">
        <v>158</v>
      </c>
      <c r="AY134" s="19" t="s">
        <v>144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86</v>
      </c>
      <c r="BK134" s="192">
        <f>ROUND(I134*H134,2)</f>
        <v>0</v>
      </c>
      <c r="BL134" s="19" t="s">
        <v>143</v>
      </c>
      <c r="BM134" s="191" t="s">
        <v>551</v>
      </c>
    </row>
    <row r="135" s="2" customFormat="1">
      <c r="A135" s="38"/>
      <c r="B135" s="39"/>
      <c r="C135" s="38"/>
      <c r="D135" s="202" t="s">
        <v>226</v>
      </c>
      <c r="E135" s="38"/>
      <c r="F135" s="203" t="s">
        <v>552</v>
      </c>
      <c r="G135" s="38"/>
      <c r="H135" s="38"/>
      <c r="I135" s="195"/>
      <c r="J135" s="38"/>
      <c r="K135" s="38"/>
      <c r="L135" s="39"/>
      <c r="M135" s="196"/>
      <c r="N135" s="197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226</v>
      </c>
      <c r="AU135" s="19" t="s">
        <v>158</v>
      </c>
    </row>
    <row r="136" s="13" customFormat="1">
      <c r="A136" s="13"/>
      <c r="B136" s="204"/>
      <c r="C136" s="13"/>
      <c r="D136" s="193" t="s">
        <v>228</v>
      </c>
      <c r="E136" s="205" t="s">
        <v>1</v>
      </c>
      <c r="F136" s="206" t="s">
        <v>553</v>
      </c>
      <c r="G136" s="13"/>
      <c r="H136" s="205" t="s">
        <v>1</v>
      </c>
      <c r="I136" s="207"/>
      <c r="J136" s="13"/>
      <c r="K136" s="13"/>
      <c r="L136" s="204"/>
      <c r="M136" s="208"/>
      <c r="N136" s="209"/>
      <c r="O136" s="209"/>
      <c r="P136" s="209"/>
      <c r="Q136" s="209"/>
      <c r="R136" s="209"/>
      <c r="S136" s="209"/>
      <c r="T136" s="21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5" t="s">
        <v>228</v>
      </c>
      <c r="AU136" s="205" t="s">
        <v>158</v>
      </c>
      <c r="AV136" s="13" t="s">
        <v>86</v>
      </c>
      <c r="AW136" s="13" t="s">
        <v>34</v>
      </c>
      <c r="AX136" s="13" t="s">
        <v>79</v>
      </c>
      <c r="AY136" s="205" t="s">
        <v>144</v>
      </c>
    </row>
    <row r="137" s="14" customFormat="1">
      <c r="A137" s="14"/>
      <c r="B137" s="211"/>
      <c r="C137" s="14"/>
      <c r="D137" s="193" t="s">
        <v>228</v>
      </c>
      <c r="E137" s="212" t="s">
        <v>1</v>
      </c>
      <c r="F137" s="213" t="s">
        <v>554</v>
      </c>
      <c r="G137" s="14"/>
      <c r="H137" s="214">
        <v>87.599999999999994</v>
      </c>
      <c r="I137" s="215"/>
      <c r="J137" s="14"/>
      <c r="K137" s="14"/>
      <c r="L137" s="211"/>
      <c r="M137" s="216"/>
      <c r="N137" s="217"/>
      <c r="O137" s="217"/>
      <c r="P137" s="217"/>
      <c r="Q137" s="217"/>
      <c r="R137" s="217"/>
      <c r="S137" s="217"/>
      <c r="T137" s="21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12" t="s">
        <v>228</v>
      </c>
      <c r="AU137" s="212" t="s">
        <v>158</v>
      </c>
      <c r="AV137" s="14" t="s">
        <v>88</v>
      </c>
      <c r="AW137" s="14" t="s">
        <v>34</v>
      </c>
      <c r="AX137" s="14" t="s">
        <v>79</v>
      </c>
      <c r="AY137" s="212" t="s">
        <v>144</v>
      </c>
    </row>
    <row r="138" s="15" customFormat="1">
      <c r="A138" s="15"/>
      <c r="B138" s="219"/>
      <c r="C138" s="15"/>
      <c r="D138" s="193" t="s">
        <v>228</v>
      </c>
      <c r="E138" s="220" t="s">
        <v>1</v>
      </c>
      <c r="F138" s="221" t="s">
        <v>231</v>
      </c>
      <c r="G138" s="15"/>
      <c r="H138" s="222">
        <v>87.599999999999994</v>
      </c>
      <c r="I138" s="223"/>
      <c r="J138" s="15"/>
      <c r="K138" s="15"/>
      <c r="L138" s="219"/>
      <c r="M138" s="224"/>
      <c r="N138" s="225"/>
      <c r="O138" s="225"/>
      <c r="P138" s="225"/>
      <c r="Q138" s="225"/>
      <c r="R138" s="225"/>
      <c r="S138" s="225"/>
      <c r="T138" s="22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20" t="s">
        <v>228</v>
      </c>
      <c r="AU138" s="220" t="s">
        <v>158</v>
      </c>
      <c r="AV138" s="15" t="s">
        <v>143</v>
      </c>
      <c r="AW138" s="15" t="s">
        <v>34</v>
      </c>
      <c r="AX138" s="15" t="s">
        <v>86</v>
      </c>
      <c r="AY138" s="220" t="s">
        <v>144</v>
      </c>
    </row>
    <row r="139" s="2" customFormat="1" ht="33" customHeight="1">
      <c r="A139" s="38"/>
      <c r="B139" s="179"/>
      <c r="C139" s="180" t="s">
        <v>88</v>
      </c>
      <c r="D139" s="180" t="s">
        <v>147</v>
      </c>
      <c r="E139" s="181" t="s">
        <v>555</v>
      </c>
      <c r="F139" s="182" t="s">
        <v>556</v>
      </c>
      <c r="G139" s="183" t="s">
        <v>271</v>
      </c>
      <c r="H139" s="184">
        <v>116.8</v>
      </c>
      <c r="I139" s="185"/>
      <c r="J139" s="186">
        <f>ROUND(I139*H139,2)</f>
        <v>0</v>
      </c>
      <c r="K139" s="182" t="s">
        <v>223</v>
      </c>
      <c r="L139" s="39"/>
      <c r="M139" s="187" t="s">
        <v>1</v>
      </c>
      <c r="N139" s="188" t="s">
        <v>44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0.32500000000000001</v>
      </c>
      <c r="T139" s="190">
        <f>S139*H139</f>
        <v>37.960000000000001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143</v>
      </c>
      <c r="AT139" s="191" t="s">
        <v>147</v>
      </c>
      <c r="AU139" s="191" t="s">
        <v>158</v>
      </c>
      <c r="AY139" s="19" t="s">
        <v>144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86</v>
      </c>
      <c r="BK139" s="192">
        <f>ROUND(I139*H139,2)</f>
        <v>0</v>
      </c>
      <c r="BL139" s="19" t="s">
        <v>143</v>
      </c>
      <c r="BM139" s="191" t="s">
        <v>557</v>
      </c>
    </row>
    <row r="140" s="2" customFormat="1">
      <c r="A140" s="38"/>
      <c r="B140" s="39"/>
      <c r="C140" s="38"/>
      <c r="D140" s="193" t="s">
        <v>152</v>
      </c>
      <c r="E140" s="38"/>
      <c r="F140" s="194" t="s">
        <v>558</v>
      </c>
      <c r="G140" s="38"/>
      <c r="H140" s="38"/>
      <c r="I140" s="195"/>
      <c r="J140" s="38"/>
      <c r="K140" s="38"/>
      <c r="L140" s="39"/>
      <c r="M140" s="196"/>
      <c r="N140" s="197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152</v>
      </c>
      <c r="AU140" s="19" t="s">
        <v>158</v>
      </c>
    </row>
    <row r="141" s="2" customFormat="1">
      <c r="A141" s="38"/>
      <c r="B141" s="39"/>
      <c r="C141" s="38"/>
      <c r="D141" s="202" t="s">
        <v>226</v>
      </c>
      <c r="E141" s="38"/>
      <c r="F141" s="203" t="s">
        <v>559</v>
      </c>
      <c r="G141" s="38"/>
      <c r="H141" s="38"/>
      <c r="I141" s="195"/>
      <c r="J141" s="38"/>
      <c r="K141" s="38"/>
      <c r="L141" s="39"/>
      <c r="M141" s="196"/>
      <c r="N141" s="197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226</v>
      </c>
      <c r="AU141" s="19" t="s">
        <v>158</v>
      </c>
    </row>
    <row r="142" s="13" customFormat="1">
      <c r="A142" s="13"/>
      <c r="B142" s="204"/>
      <c r="C142" s="13"/>
      <c r="D142" s="193" t="s">
        <v>228</v>
      </c>
      <c r="E142" s="205" t="s">
        <v>1</v>
      </c>
      <c r="F142" s="206" t="s">
        <v>560</v>
      </c>
      <c r="G142" s="13"/>
      <c r="H142" s="205" t="s">
        <v>1</v>
      </c>
      <c r="I142" s="207"/>
      <c r="J142" s="13"/>
      <c r="K142" s="13"/>
      <c r="L142" s="204"/>
      <c r="M142" s="208"/>
      <c r="N142" s="209"/>
      <c r="O142" s="209"/>
      <c r="P142" s="209"/>
      <c r="Q142" s="209"/>
      <c r="R142" s="209"/>
      <c r="S142" s="209"/>
      <c r="T142" s="21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5" t="s">
        <v>228</v>
      </c>
      <c r="AU142" s="205" t="s">
        <v>158</v>
      </c>
      <c r="AV142" s="13" t="s">
        <v>86</v>
      </c>
      <c r="AW142" s="13" t="s">
        <v>34</v>
      </c>
      <c r="AX142" s="13" t="s">
        <v>79</v>
      </c>
      <c r="AY142" s="205" t="s">
        <v>144</v>
      </c>
    </row>
    <row r="143" s="14" customFormat="1">
      <c r="A143" s="14"/>
      <c r="B143" s="211"/>
      <c r="C143" s="14"/>
      <c r="D143" s="193" t="s">
        <v>228</v>
      </c>
      <c r="E143" s="212" t="s">
        <v>1</v>
      </c>
      <c r="F143" s="213" t="s">
        <v>561</v>
      </c>
      <c r="G143" s="14"/>
      <c r="H143" s="214">
        <v>116.8</v>
      </c>
      <c r="I143" s="215"/>
      <c r="J143" s="14"/>
      <c r="K143" s="14"/>
      <c r="L143" s="211"/>
      <c r="M143" s="216"/>
      <c r="N143" s="217"/>
      <c r="O143" s="217"/>
      <c r="P143" s="217"/>
      <c r="Q143" s="217"/>
      <c r="R143" s="217"/>
      <c r="S143" s="217"/>
      <c r="T143" s="21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12" t="s">
        <v>228</v>
      </c>
      <c r="AU143" s="212" t="s">
        <v>158</v>
      </c>
      <c r="AV143" s="14" t="s">
        <v>88</v>
      </c>
      <c r="AW143" s="14" t="s">
        <v>34</v>
      </c>
      <c r="AX143" s="14" t="s">
        <v>79</v>
      </c>
      <c r="AY143" s="212" t="s">
        <v>144</v>
      </c>
    </row>
    <row r="144" s="15" customFormat="1">
      <c r="A144" s="15"/>
      <c r="B144" s="219"/>
      <c r="C144" s="15"/>
      <c r="D144" s="193" t="s">
        <v>228</v>
      </c>
      <c r="E144" s="220" t="s">
        <v>1</v>
      </c>
      <c r="F144" s="221" t="s">
        <v>231</v>
      </c>
      <c r="G144" s="15"/>
      <c r="H144" s="222">
        <v>116.8</v>
      </c>
      <c r="I144" s="223"/>
      <c r="J144" s="15"/>
      <c r="K144" s="15"/>
      <c r="L144" s="219"/>
      <c r="M144" s="224"/>
      <c r="N144" s="225"/>
      <c r="O144" s="225"/>
      <c r="P144" s="225"/>
      <c r="Q144" s="225"/>
      <c r="R144" s="225"/>
      <c r="S144" s="225"/>
      <c r="T144" s="22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20" t="s">
        <v>228</v>
      </c>
      <c r="AU144" s="220" t="s">
        <v>158</v>
      </c>
      <c r="AV144" s="15" t="s">
        <v>143</v>
      </c>
      <c r="AW144" s="15" t="s">
        <v>34</v>
      </c>
      <c r="AX144" s="15" t="s">
        <v>86</v>
      </c>
      <c r="AY144" s="220" t="s">
        <v>144</v>
      </c>
    </row>
    <row r="145" s="12" customFormat="1" ht="20.88" customHeight="1">
      <c r="A145" s="12"/>
      <c r="B145" s="166"/>
      <c r="C145" s="12"/>
      <c r="D145" s="167" t="s">
        <v>78</v>
      </c>
      <c r="E145" s="177" t="s">
        <v>317</v>
      </c>
      <c r="F145" s="177" t="s">
        <v>562</v>
      </c>
      <c r="G145" s="12"/>
      <c r="H145" s="12"/>
      <c r="I145" s="169"/>
      <c r="J145" s="178">
        <f>BK145</f>
        <v>0</v>
      </c>
      <c r="K145" s="12"/>
      <c r="L145" s="166"/>
      <c r="M145" s="171"/>
      <c r="N145" s="172"/>
      <c r="O145" s="172"/>
      <c r="P145" s="173">
        <f>SUM(P146:P270)</f>
        <v>0</v>
      </c>
      <c r="Q145" s="172"/>
      <c r="R145" s="173">
        <f>SUM(R146:R270)</f>
        <v>53.25</v>
      </c>
      <c r="S145" s="172"/>
      <c r="T145" s="174">
        <f>SUM(T146:T270)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7" t="s">
        <v>86</v>
      </c>
      <c r="AT145" s="175" t="s">
        <v>78</v>
      </c>
      <c r="AU145" s="175" t="s">
        <v>88</v>
      </c>
      <c r="AY145" s="167" t="s">
        <v>144</v>
      </c>
      <c r="BK145" s="176">
        <f>SUM(BK146:BK270)</f>
        <v>0</v>
      </c>
    </row>
    <row r="146" s="2" customFormat="1" ht="33" customHeight="1">
      <c r="A146" s="38"/>
      <c r="B146" s="179"/>
      <c r="C146" s="180" t="s">
        <v>158</v>
      </c>
      <c r="D146" s="180" t="s">
        <v>147</v>
      </c>
      <c r="E146" s="181" t="s">
        <v>563</v>
      </c>
      <c r="F146" s="182" t="s">
        <v>564</v>
      </c>
      <c r="G146" s="183" t="s">
        <v>234</v>
      </c>
      <c r="H146" s="184">
        <v>29.574999999999999</v>
      </c>
      <c r="I146" s="185"/>
      <c r="J146" s="186">
        <f>ROUND(I146*H146,2)</f>
        <v>0</v>
      </c>
      <c r="K146" s="182" t="s">
        <v>223</v>
      </c>
      <c r="L146" s="39"/>
      <c r="M146" s="187" t="s">
        <v>1</v>
      </c>
      <c r="N146" s="188" t="s">
        <v>44</v>
      </c>
      <c r="O146" s="77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143</v>
      </c>
      <c r="AT146" s="191" t="s">
        <v>147</v>
      </c>
      <c r="AU146" s="191" t="s">
        <v>158</v>
      </c>
      <c r="AY146" s="19" t="s">
        <v>144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86</v>
      </c>
      <c r="BK146" s="192">
        <f>ROUND(I146*H146,2)</f>
        <v>0</v>
      </c>
      <c r="BL146" s="19" t="s">
        <v>143</v>
      </c>
      <c r="BM146" s="191" t="s">
        <v>565</v>
      </c>
    </row>
    <row r="147" s="2" customFormat="1">
      <c r="A147" s="38"/>
      <c r="B147" s="39"/>
      <c r="C147" s="38"/>
      <c r="D147" s="193" t="s">
        <v>152</v>
      </c>
      <c r="E147" s="38"/>
      <c r="F147" s="194" t="s">
        <v>566</v>
      </c>
      <c r="G147" s="38"/>
      <c r="H147" s="38"/>
      <c r="I147" s="195"/>
      <c r="J147" s="38"/>
      <c r="K147" s="38"/>
      <c r="L147" s="39"/>
      <c r="M147" s="196"/>
      <c r="N147" s="197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152</v>
      </c>
      <c r="AU147" s="19" t="s">
        <v>158</v>
      </c>
    </row>
    <row r="148" s="2" customFormat="1">
      <c r="A148" s="38"/>
      <c r="B148" s="39"/>
      <c r="C148" s="38"/>
      <c r="D148" s="202" t="s">
        <v>226</v>
      </c>
      <c r="E148" s="38"/>
      <c r="F148" s="203" t="s">
        <v>567</v>
      </c>
      <c r="G148" s="38"/>
      <c r="H148" s="38"/>
      <c r="I148" s="195"/>
      <c r="J148" s="38"/>
      <c r="K148" s="38"/>
      <c r="L148" s="39"/>
      <c r="M148" s="196"/>
      <c r="N148" s="197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226</v>
      </c>
      <c r="AU148" s="19" t="s">
        <v>158</v>
      </c>
    </row>
    <row r="149" s="13" customFormat="1">
      <c r="A149" s="13"/>
      <c r="B149" s="204"/>
      <c r="C149" s="13"/>
      <c r="D149" s="193" t="s">
        <v>228</v>
      </c>
      <c r="E149" s="205" t="s">
        <v>1</v>
      </c>
      <c r="F149" s="206" t="s">
        <v>568</v>
      </c>
      <c r="G149" s="13"/>
      <c r="H149" s="205" t="s">
        <v>1</v>
      </c>
      <c r="I149" s="207"/>
      <c r="J149" s="13"/>
      <c r="K149" s="13"/>
      <c r="L149" s="204"/>
      <c r="M149" s="208"/>
      <c r="N149" s="209"/>
      <c r="O149" s="209"/>
      <c r="P149" s="209"/>
      <c r="Q149" s="209"/>
      <c r="R149" s="209"/>
      <c r="S149" s="209"/>
      <c r="T149" s="21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5" t="s">
        <v>228</v>
      </c>
      <c r="AU149" s="205" t="s">
        <v>158</v>
      </c>
      <c r="AV149" s="13" t="s">
        <v>86</v>
      </c>
      <c r="AW149" s="13" t="s">
        <v>34</v>
      </c>
      <c r="AX149" s="13" t="s">
        <v>79</v>
      </c>
      <c r="AY149" s="205" t="s">
        <v>144</v>
      </c>
    </row>
    <row r="150" s="13" customFormat="1">
      <c r="A150" s="13"/>
      <c r="B150" s="204"/>
      <c r="C150" s="13"/>
      <c r="D150" s="193" t="s">
        <v>228</v>
      </c>
      <c r="E150" s="205" t="s">
        <v>1</v>
      </c>
      <c r="F150" s="206" t="s">
        <v>569</v>
      </c>
      <c r="G150" s="13"/>
      <c r="H150" s="205" t="s">
        <v>1</v>
      </c>
      <c r="I150" s="207"/>
      <c r="J150" s="13"/>
      <c r="K150" s="13"/>
      <c r="L150" s="204"/>
      <c r="M150" s="208"/>
      <c r="N150" s="209"/>
      <c r="O150" s="209"/>
      <c r="P150" s="209"/>
      <c r="Q150" s="209"/>
      <c r="R150" s="209"/>
      <c r="S150" s="209"/>
      <c r="T150" s="21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5" t="s">
        <v>228</v>
      </c>
      <c r="AU150" s="205" t="s">
        <v>158</v>
      </c>
      <c r="AV150" s="13" t="s">
        <v>86</v>
      </c>
      <c r="AW150" s="13" t="s">
        <v>34</v>
      </c>
      <c r="AX150" s="13" t="s">
        <v>79</v>
      </c>
      <c r="AY150" s="205" t="s">
        <v>144</v>
      </c>
    </row>
    <row r="151" s="14" customFormat="1">
      <c r="A151" s="14"/>
      <c r="B151" s="211"/>
      <c r="C151" s="14"/>
      <c r="D151" s="193" t="s">
        <v>228</v>
      </c>
      <c r="E151" s="212" t="s">
        <v>1</v>
      </c>
      <c r="F151" s="213" t="s">
        <v>570</v>
      </c>
      <c r="G151" s="14"/>
      <c r="H151" s="214">
        <v>7.6539999999999999</v>
      </c>
      <c r="I151" s="215"/>
      <c r="J151" s="14"/>
      <c r="K151" s="14"/>
      <c r="L151" s="211"/>
      <c r="M151" s="216"/>
      <c r="N151" s="217"/>
      <c r="O151" s="217"/>
      <c r="P151" s="217"/>
      <c r="Q151" s="217"/>
      <c r="R151" s="217"/>
      <c r="S151" s="217"/>
      <c r="T151" s="21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2" t="s">
        <v>228</v>
      </c>
      <c r="AU151" s="212" t="s">
        <v>158</v>
      </c>
      <c r="AV151" s="14" t="s">
        <v>88</v>
      </c>
      <c r="AW151" s="14" t="s">
        <v>34</v>
      </c>
      <c r="AX151" s="14" t="s">
        <v>79</v>
      </c>
      <c r="AY151" s="212" t="s">
        <v>144</v>
      </c>
    </row>
    <row r="152" s="13" customFormat="1">
      <c r="A152" s="13"/>
      <c r="B152" s="204"/>
      <c r="C152" s="13"/>
      <c r="D152" s="193" t="s">
        <v>228</v>
      </c>
      <c r="E152" s="205" t="s">
        <v>1</v>
      </c>
      <c r="F152" s="206" t="s">
        <v>571</v>
      </c>
      <c r="G152" s="13"/>
      <c r="H152" s="205" t="s">
        <v>1</v>
      </c>
      <c r="I152" s="207"/>
      <c r="J152" s="13"/>
      <c r="K152" s="13"/>
      <c r="L152" s="204"/>
      <c r="M152" s="208"/>
      <c r="N152" s="209"/>
      <c r="O152" s="209"/>
      <c r="P152" s="209"/>
      <c r="Q152" s="209"/>
      <c r="R152" s="209"/>
      <c r="S152" s="209"/>
      <c r="T152" s="21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5" t="s">
        <v>228</v>
      </c>
      <c r="AU152" s="205" t="s">
        <v>158</v>
      </c>
      <c r="AV152" s="13" t="s">
        <v>86</v>
      </c>
      <c r="AW152" s="13" t="s">
        <v>34</v>
      </c>
      <c r="AX152" s="13" t="s">
        <v>79</v>
      </c>
      <c r="AY152" s="205" t="s">
        <v>144</v>
      </c>
    </row>
    <row r="153" s="14" customFormat="1">
      <c r="A153" s="14"/>
      <c r="B153" s="211"/>
      <c r="C153" s="14"/>
      <c r="D153" s="193" t="s">
        <v>228</v>
      </c>
      <c r="E153" s="212" t="s">
        <v>1</v>
      </c>
      <c r="F153" s="213" t="s">
        <v>572</v>
      </c>
      <c r="G153" s="14"/>
      <c r="H153" s="214">
        <v>10.285</v>
      </c>
      <c r="I153" s="215"/>
      <c r="J153" s="14"/>
      <c r="K153" s="14"/>
      <c r="L153" s="211"/>
      <c r="M153" s="216"/>
      <c r="N153" s="217"/>
      <c r="O153" s="217"/>
      <c r="P153" s="217"/>
      <c r="Q153" s="217"/>
      <c r="R153" s="217"/>
      <c r="S153" s="217"/>
      <c r="T153" s="21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2" t="s">
        <v>228</v>
      </c>
      <c r="AU153" s="212" t="s">
        <v>158</v>
      </c>
      <c r="AV153" s="14" t="s">
        <v>88</v>
      </c>
      <c r="AW153" s="14" t="s">
        <v>34</v>
      </c>
      <c r="AX153" s="14" t="s">
        <v>79</v>
      </c>
      <c r="AY153" s="212" t="s">
        <v>144</v>
      </c>
    </row>
    <row r="154" s="13" customFormat="1">
      <c r="A154" s="13"/>
      <c r="B154" s="204"/>
      <c r="C154" s="13"/>
      <c r="D154" s="193" t="s">
        <v>228</v>
      </c>
      <c r="E154" s="205" t="s">
        <v>1</v>
      </c>
      <c r="F154" s="206" t="s">
        <v>573</v>
      </c>
      <c r="G154" s="13"/>
      <c r="H154" s="205" t="s">
        <v>1</v>
      </c>
      <c r="I154" s="207"/>
      <c r="J154" s="13"/>
      <c r="K154" s="13"/>
      <c r="L154" s="204"/>
      <c r="M154" s="208"/>
      <c r="N154" s="209"/>
      <c r="O154" s="209"/>
      <c r="P154" s="209"/>
      <c r="Q154" s="209"/>
      <c r="R154" s="209"/>
      <c r="S154" s="209"/>
      <c r="T154" s="21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5" t="s">
        <v>228</v>
      </c>
      <c r="AU154" s="205" t="s">
        <v>158</v>
      </c>
      <c r="AV154" s="13" t="s">
        <v>86</v>
      </c>
      <c r="AW154" s="13" t="s">
        <v>34</v>
      </c>
      <c r="AX154" s="13" t="s">
        <v>79</v>
      </c>
      <c r="AY154" s="205" t="s">
        <v>144</v>
      </c>
    </row>
    <row r="155" s="14" customFormat="1">
      <c r="A155" s="14"/>
      <c r="B155" s="211"/>
      <c r="C155" s="14"/>
      <c r="D155" s="193" t="s">
        <v>228</v>
      </c>
      <c r="E155" s="212" t="s">
        <v>1</v>
      </c>
      <c r="F155" s="213" t="s">
        <v>574</v>
      </c>
      <c r="G155" s="14"/>
      <c r="H155" s="214">
        <v>9.5960000000000001</v>
      </c>
      <c r="I155" s="215"/>
      <c r="J155" s="14"/>
      <c r="K155" s="14"/>
      <c r="L155" s="211"/>
      <c r="M155" s="216"/>
      <c r="N155" s="217"/>
      <c r="O155" s="217"/>
      <c r="P155" s="217"/>
      <c r="Q155" s="217"/>
      <c r="R155" s="217"/>
      <c r="S155" s="217"/>
      <c r="T155" s="21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12" t="s">
        <v>228</v>
      </c>
      <c r="AU155" s="212" t="s">
        <v>158</v>
      </c>
      <c r="AV155" s="14" t="s">
        <v>88</v>
      </c>
      <c r="AW155" s="14" t="s">
        <v>34</v>
      </c>
      <c r="AX155" s="14" t="s">
        <v>79</v>
      </c>
      <c r="AY155" s="212" t="s">
        <v>144</v>
      </c>
    </row>
    <row r="156" s="13" customFormat="1">
      <c r="A156" s="13"/>
      <c r="B156" s="204"/>
      <c r="C156" s="13"/>
      <c r="D156" s="193" t="s">
        <v>228</v>
      </c>
      <c r="E156" s="205" t="s">
        <v>1</v>
      </c>
      <c r="F156" s="206" t="s">
        <v>575</v>
      </c>
      <c r="G156" s="13"/>
      <c r="H156" s="205" t="s">
        <v>1</v>
      </c>
      <c r="I156" s="207"/>
      <c r="J156" s="13"/>
      <c r="K156" s="13"/>
      <c r="L156" s="204"/>
      <c r="M156" s="208"/>
      <c r="N156" s="209"/>
      <c r="O156" s="209"/>
      <c r="P156" s="209"/>
      <c r="Q156" s="209"/>
      <c r="R156" s="209"/>
      <c r="S156" s="209"/>
      <c r="T156" s="21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5" t="s">
        <v>228</v>
      </c>
      <c r="AU156" s="205" t="s">
        <v>158</v>
      </c>
      <c r="AV156" s="13" t="s">
        <v>86</v>
      </c>
      <c r="AW156" s="13" t="s">
        <v>34</v>
      </c>
      <c r="AX156" s="13" t="s">
        <v>79</v>
      </c>
      <c r="AY156" s="205" t="s">
        <v>144</v>
      </c>
    </row>
    <row r="157" s="14" customFormat="1">
      <c r="A157" s="14"/>
      <c r="B157" s="211"/>
      <c r="C157" s="14"/>
      <c r="D157" s="193" t="s">
        <v>228</v>
      </c>
      <c r="E157" s="212" t="s">
        <v>1</v>
      </c>
      <c r="F157" s="213" t="s">
        <v>576</v>
      </c>
      <c r="G157" s="14"/>
      <c r="H157" s="214">
        <v>2.04</v>
      </c>
      <c r="I157" s="215"/>
      <c r="J157" s="14"/>
      <c r="K157" s="14"/>
      <c r="L157" s="211"/>
      <c r="M157" s="216"/>
      <c r="N157" s="217"/>
      <c r="O157" s="217"/>
      <c r="P157" s="217"/>
      <c r="Q157" s="217"/>
      <c r="R157" s="217"/>
      <c r="S157" s="217"/>
      <c r="T157" s="21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2" t="s">
        <v>228</v>
      </c>
      <c r="AU157" s="212" t="s">
        <v>158</v>
      </c>
      <c r="AV157" s="14" t="s">
        <v>88</v>
      </c>
      <c r="AW157" s="14" t="s">
        <v>34</v>
      </c>
      <c r="AX157" s="14" t="s">
        <v>79</v>
      </c>
      <c r="AY157" s="212" t="s">
        <v>144</v>
      </c>
    </row>
    <row r="158" s="15" customFormat="1">
      <c r="A158" s="15"/>
      <c r="B158" s="219"/>
      <c r="C158" s="15"/>
      <c r="D158" s="193" t="s">
        <v>228</v>
      </c>
      <c r="E158" s="220" t="s">
        <v>1</v>
      </c>
      <c r="F158" s="221" t="s">
        <v>231</v>
      </c>
      <c r="G158" s="15"/>
      <c r="H158" s="222">
        <v>29.574999999999999</v>
      </c>
      <c r="I158" s="223"/>
      <c r="J158" s="15"/>
      <c r="K158" s="15"/>
      <c r="L158" s="219"/>
      <c r="M158" s="224"/>
      <c r="N158" s="225"/>
      <c r="O158" s="225"/>
      <c r="P158" s="225"/>
      <c r="Q158" s="225"/>
      <c r="R158" s="225"/>
      <c r="S158" s="225"/>
      <c r="T158" s="22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20" t="s">
        <v>228</v>
      </c>
      <c r="AU158" s="220" t="s">
        <v>158</v>
      </c>
      <c r="AV158" s="15" t="s">
        <v>143</v>
      </c>
      <c r="AW158" s="15" t="s">
        <v>34</v>
      </c>
      <c r="AX158" s="15" t="s">
        <v>86</v>
      </c>
      <c r="AY158" s="220" t="s">
        <v>144</v>
      </c>
    </row>
    <row r="159" s="2" customFormat="1" ht="24.15" customHeight="1">
      <c r="A159" s="38"/>
      <c r="B159" s="179"/>
      <c r="C159" s="180" t="s">
        <v>143</v>
      </c>
      <c r="D159" s="180" t="s">
        <v>147</v>
      </c>
      <c r="E159" s="181" t="s">
        <v>232</v>
      </c>
      <c r="F159" s="182" t="s">
        <v>233</v>
      </c>
      <c r="G159" s="183" t="s">
        <v>234</v>
      </c>
      <c r="H159" s="184">
        <v>2.0009999999999999</v>
      </c>
      <c r="I159" s="185"/>
      <c r="J159" s="186">
        <f>ROUND(I159*H159,2)</f>
        <v>0</v>
      </c>
      <c r="K159" s="182" t="s">
        <v>223</v>
      </c>
      <c r="L159" s="39"/>
      <c r="M159" s="187" t="s">
        <v>1</v>
      </c>
      <c r="N159" s="188" t="s">
        <v>44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143</v>
      </c>
      <c r="AT159" s="191" t="s">
        <v>147</v>
      </c>
      <c r="AU159" s="191" t="s">
        <v>158</v>
      </c>
      <c r="AY159" s="19" t="s">
        <v>144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86</v>
      </c>
      <c r="BK159" s="192">
        <f>ROUND(I159*H159,2)</f>
        <v>0</v>
      </c>
      <c r="BL159" s="19" t="s">
        <v>143</v>
      </c>
      <c r="BM159" s="191" t="s">
        <v>577</v>
      </c>
    </row>
    <row r="160" s="2" customFormat="1">
      <c r="A160" s="38"/>
      <c r="B160" s="39"/>
      <c r="C160" s="38"/>
      <c r="D160" s="193" t="s">
        <v>152</v>
      </c>
      <c r="E160" s="38"/>
      <c r="F160" s="194" t="s">
        <v>236</v>
      </c>
      <c r="G160" s="38"/>
      <c r="H160" s="38"/>
      <c r="I160" s="195"/>
      <c r="J160" s="38"/>
      <c r="K160" s="38"/>
      <c r="L160" s="39"/>
      <c r="M160" s="196"/>
      <c r="N160" s="197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152</v>
      </c>
      <c r="AU160" s="19" t="s">
        <v>158</v>
      </c>
    </row>
    <row r="161" s="2" customFormat="1">
      <c r="A161" s="38"/>
      <c r="B161" s="39"/>
      <c r="C161" s="38"/>
      <c r="D161" s="202" t="s">
        <v>226</v>
      </c>
      <c r="E161" s="38"/>
      <c r="F161" s="203" t="s">
        <v>237</v>
      </c>
      <c r="G161" s="38"/>
      <c r="H161" s="38"/>
      <c r="I161" s="195"/>
      <c r="J161" s="38"/>
      <c r="K161" s="38"/>
      <c r="L161" s="39"/>
      <c r="M161" s="196"/>
      <c r="N161" s="197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226</v>
      </c>
      <c r="AU161" s="19" t="s">
        <v>158</v>
      </c>
    </row>
    <row r="162" s="14" customFormat="1">
      <c r="A162" s="14"/>
      <c r="B162" s="211"/>
      <c r="C162" s="14"/>
      <c r="D162" s="193" t="s">
        <v>228</v>
      </c>
      <c r="E162" s="212" t="s">
        <v>1</v>
      </c>
      <c r="F162" s="213" t="s">
        <v>578</v>
      </c>
      <c r="G162" s="14"/>
      <c r="H162" s="214">
        <v>2.0009999999999999</v>
      </c>
      <c r="I162" s="215"/>
      <c r="J162" s="14"/>
      <c r="K162" s="14"/>
      <c r="L162" s="211"/>
      <c r="M162" s="216"/>
      <c r="N162" s="217"/>
      <c r="O162" s="217"/>
      <c r="P162" s="217"/>
      <c r="Q162" s="217"/>
      <c r="R162" s="217"/>
      <c r="S162" s="217"/>
      <c r="T162" s="21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2" t="s">
        <v>228</v>
      </c>
      <c r="AU162" s="212" t="s">
        <v>158</v>
      </c>
      <c r="AV162" s="14" t="s">
        <v>88</v>
      </c>
      <c r="AW162" s="14" t="s">
        <v>34</v>
      </c>
      <c r="AX162" s="14" t="s">
        <v>79</v>
      </c>
      <c r="AY162" s="212" t="s">
        <v>144</v>
      </c>
    </row>
    <row r="163" s="15" customFormat="1">
      <c r="A163" s="15"/>
      <c r="B163" s="219"/>
      <c r="C163" s="15"/>
      <c r="D163" s="193" t="s">
        <v>228</v>
      </c>
      <c r="E163" s="220" t="s">
        <v>1</v>
      </c>
      <c r="F163" s="221" t="s">
        <v>231</v>
      </c>
      <c r="G163" s="15"/>
      <c r="H163" s="222">
        <v>2.0009999999999999</v>
      </c>
      <c r="I163" s="223"/>
      <c r="J163" s="15"/>
      <c r="K163" s="15"/>
      <c r="L163" s="219"/>
      <c r="M163" s="224"/>
      <c r="N163" s="225"/>
      <c r="O163" s="225"/>
      <c r="P163" s="225"/>
      <c r="Q163" s="225"/>
      <c r="R163" s="225"/>
      <c r="S163" s="225"/>
      <c r="T163" s="22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20" t="s">
        <v>228</v>
      </c>
      <c r="AU163" s="220" t="s">
        <v>158</v>
      </c>
      <c r="AV163" s="15" t="s">
        <v>143</v>
      </c>
      <c r="AW163" s="15" t="s">
        <v>34</v>
      </c>
      <c r="AX163" s="15" t="s">
        <v>86</v>
      </c>
      <c r="AY163" s="220" t="s">
        <v>144</v>
      </c>
    </row>
    <row r="164" s="2" customFormat="1" ht="24.15" customHeight="1">
      <c r="A164" s="38"/>
      <c r="B164" s="179"/>
      <c r="C164" s="180" t="s">
        <v>167</v>
      </c>
      <c r="D164" s="180" t="s">
        <v>147</v>
      </c>
      <c r="E164" s="181" t="s">
        <v>579</v>
      </c>
      <c r="F164" s="182" t="s">
        <v>580</v>
      </c>
      <c r="G164" s="183" t="s">
        <v>234</v>
      </c>
      <c r="H164" s="184">
        <v>10.805</v>
      </c>
      <c r="I164" s="185"/>
      <c r="J164" s="186">
        <f>ROUND(I164*H164,2)</f>
        <v>0</v>
      </c>
      <c r="K164" s="182" t="s">
        <v>223</v>
      </c>
      <c r="L164" s="39"/>
      <c r="M164" s="187" t="s">
        <v>1</v>
      </c>
      <c r="N164" s="188" t="s">
        <v>44</v>
      </c>
      <c r="O164" s="77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143</v>
      </c>
      <c r="AT164" s="191" t="s">
        <v>147</v>
      </c>
      <c r="AU164" s="191" t="s">
        <v>158</v>
      </c>
      <c r="AY164" s="19" t="s">
        <v>144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86</v>
      </c>
      <c r="BK164" s="192">
        <f>ROUND(I164*H164,2)</f>
        <v>0</v>
      </c>
      <c r="BL164" s="19" t="s">
        <v>143</v>
      </c>
      <c r="BM164" s="191" t="s">
        <v>581</v>
      </c>
    </row>
    <row r="165" s="2" customFormat="1">
      <c r="A165" s="38"/>
      <c r="B165" s="39"/>
      <c r="C165" s="38"/>
      <c r="D165" s="193" t="s">
        <v>152</v>
      </c>
      <c r="E165" s="38"/>
      <c r="F165" s="194" t="s">
        <v>582</v>
      </c>
      <c r="G165" s="38"/>
      <c r="H165" s="38"/>
      <c r="I165" s="195"/>
      <c r="J165" s="38"/>
      <c r="K165" s="38"/>
      <c r="L165" s="39"/>
      <c r="M165" s="196"/>
      <c r="N165" s="197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152</v>
      </c>
      <c r="AU165" s="19" t="s">
        <v>158</v>
      </c>
    </row>
    <row r="166" s="2" customFormat="1">
      <c r="A166" s="38"/>
      <c r="B166" s="39"/>
      <c r="C166" s="38"/>
      <c r="D166" s="202" t="s">
        <v>226</v>
      </c>
      <c r="E166" s="38"/>
      <c r="F166" s="203" t="s">
        <v>583</v>
      </c>
      <c r="G166" s="38"/>
      <c r="H166" s="38"/>
      <c r="I166" s="195"/>
      <c r="J166" s="38"/>
      <c r="K166" s="38"/>
      <c r="L166" s="39"/>
      <c r="M166" s="196"/>
      <c r="N166" s="197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226</v>
      </c>
      <c r="AU166" s="19" t="s">
        <v>158</v>
      </c>
    </row>
    <row r="167" s="13" customFormat="1">
      <c r="A167" s="13"/>
      <c r="B167" s="204"/>
      <c r="C167" s="13"/>
      <c r="D167" s="193" t="s">
        <v>228</v>
      </c>
      <c r="E167" s="205" t="s">
        <v>1</v>
      </c>
      <c r="F167" s="206" t="s">
        <v>584</v>
      </c>
      <c r="G167" s="13"/>
      <c r="H167" s="205" t="s">
        <v>1</v>
      </c>
      <c r="I167" s="207"/>
      <c r="J167" s="13"/>
      <c r="K167" s="13"/>
      <c r="L167" s="204"/>
      <c r="M167" s="208"/>
      <c r="N167" s="209"/>
      <c r="O167" s="209"/>
      <c r="P167" s="209"/>
      <c r="Q167" s="209"/>
      <c r="R167" s="209"/>
      <c r="S167" s="209"/>
      <c r="T167" s="21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5" t="s">
        <v>228</v>
      </c>
      <c r="AU167" s="205" t="s">
        <v>158</v>
      </c>
      <c r="AV167" s="13" t="s">
        <v>86</v>
      </c>
      <c r="AW167" s="13" t="s">
        <v>34</v>
      </c>
      <c r="AX167" s="13" t="s">
        <v>79</v>
      </c>
      <c r="AY167" s="205" t="s">
        <v>144</v>
      </c>
    </row>
    <row r="168" s="14" customFormat="1">
      <c r="A168" s="14"/>
      <c r="B168" s="211"/>
      <c r="C168" s="14"/>
      <c r="D168" s="193" t="s">
        <v>228</v>
      </c>
      <c r="E168" s="212" t="s">
        <v>1</v>
      </c>
      <c r="F168" s="213" t="s">
        <v>585</v>
      </c>
      <c r="G168" s="14"/>
      <c r="H168" s="214">
        <v>10.005000000000001</v>
      </c>
      <c r="I168" s="215"/>
      <c r="J168" s="14"/>
      <c r="K168" s="14"/>
      <c r="L168" s="211"/>
      <c r="M168" s="216"/>
      <c r="N168" s="217"/>
      <c r="O168" s="217"/>
      <c r="P168" s="217"/>
      <c r="Q168" s="217"/>
      <c r="R168" s="217"/>
      <c r="S168" s="217"/>
      <c r="T168" s="21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2" t="s">
        <v>228</v>
      </c>
      <c r="AU168" s="212" t="s">
        <v>158</v>
      </c>
      <c r="AV168" s="14" t="s">
        <v>88</v>
      </c>
      <c r="AW168" s="14" t="s">
        <v>34</v>
      </c>
      <c r="AX168" s="14" t="s">
        <v>79</v>
      </c>
      <c r="AY168" s="212" t="s">
        <v>144</v>
      </c>
    </row>
    <row r="169" s="13" customFormat="1">
      <c r="A169" s="13"/>
      <c r="B169" s="204"/>
      <c r="C169" s="13"/>
      <c r="D169" s="193" t="s">
        <v>228</v>
      </c>
      <c r="E169" s="205" t="s">
        <v>1</v>
      </c>
      <c r="F169" s="206" t="s">
        <v>586</v>
      </c>
      <c r="G169" s="13"/>
      <c r="H169" s="205" t="s">
        <v>1</v>
      </c>
      <c r="I169" s="207"/>
      <c r="J169" s="13"/>
      <c r="K169" s="13"/>
      <c r="L169" s="204"/>
      <c r="M169" s="208"/>
      <c r="N169" s="209"/>
      <c r="O169" s="209"/>
      <c r="P169" s="209"/>
      <c r="Q169" s="209"/>
      <c r="R169" s="209"/>
      <c r="S169" s="209"/>
      <c r="T169" s="21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5" t="s">
        <v>228</v>
      </c>
      <c r="AU169" s="205" t="s">
        <v>158</v>
      </c>
      <c r="AV169" s="13" t="s">
        <v>86</v>
      </c>
      <c r="AW169" s="13" t="s">
        <v>34</v>
      </c>
      <c r="AX169" s="13" t="s">
        <v>79</v>
      </c>
      <c r="AY169" s="205" t="s">
        <v>144</v>
      </c>
    </row>
    <row r="170" s="14" customFormat="1">
      <c r="A170" s="14"/>
      <c r="B170" s="211"/>
      <c r="C170" s="14"/>
      <c r="D170" s="193" t="s">
        <v>228</v>
      </c>
      <c r="E170" s="212" t="s">
        <v>1</v>
      </c>
      <c r="F170" s="213" t="s">
        <v>587</v>
      </c>
      <c r="G170" s="14"/>
      <c r="H170" s="214">
        <v>0.80000000000000004</v>
      </c>
      <c r="I170" s="215"/>
      <c r="J170" s="14"/>
      <c r="K170" s="14"/>
      <c r="L170" s="211"/>
      <c r="M170" s="216"/>
      <c r="N170" s="217"/>
      <c r="O170" s="217"/>
      <c r="P170" s="217"/>
      <c r="Q170" s="217"/>
      <c r="R170" s="217"/>
      <c r="S170" s="217"/>
      <c r="T170" s="21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12" t="s">
        <v>228</v>
      </c>
      <c r="AU170" s="212" t="s">
        <v>158</v>
      </c>
      <c r="AV170" s="14" t="s">
        <v>88</v>
      </c>
      <c r="AW170" s="14" t="s">
        <v>34</v>
      </c>
      <c r="AX170" s="14" t="s">
        <v>79</v>
      </c>
      <c r="AY170" s="212" t="s">
        <v>144</v>
      </c>
    </row>
    <row r="171" s="15" customFormat="1">
      <c r="A171" s="15"/>
      <c r="B171" s="219"/>
      <c r="C171" s="15"/>
      <c r="D171" s="193" t="s">
        <v>228</v>
      </c>
      <c r="E171" s="220" t="s">
        <v>1</v>
      </c>
      <c r="F171" s="221" t="s">
        <v>231</v>
      </c>
      <c r="G171" s="15"/>
      <c r="H171" s="222">
        <v>10.805</v>
      </c>
      <c r="I171" s="223"/>
      <c r="J171" s="15"/>
      <c r="K171" s="15"/>
      <c r="L171" s="219"/>
      <c r="M171" s="224"/>
      <c r="N171" s="225"/>
      <c r="O171" s="225"/>
      <c r="P171" s="225"/>
      <c r="Q171" s="225"/>
      <c r="R171" s="225"/>
      <c r="S171" s="225"/>
      <c r="T171" s="22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20" t="s">
        <v>228</v>
      </c>
      <c r="AU171" s="220" t="s">
        <v>158</v>
      </c>
      <c r="AV171" s="15" t="s">
        <v>143</v>
      </c>
      <c r="AW171" s="15" t="s">
        <v>34</v>
      </c>
      <c r="AX171" s="15" t="s">
        <v>86</v>
      </c>
      <c r="AY171" s="220" t="s">
        <v>144</v>
      </c>
    </row>
    <row r="172" s="2" customFormat="1" ht="33" customHeight="1">
      <c r="A172" s="38"/>
      <c r="B172" s="179"/>
      <c r="C172" s="180" t="s">
        <v>172</v>
      </c>
      <c r="D172" s="180" t="s">
        <v>147</v>
      </c>
      <c r="E172" s="181" t="s">
        <v>588</v>
      </c>
      <c r="F172" s="182" t="s">
        <v>589</v>
      </c>
      <c r="G172" s="183" t="s">
        <v>234</v>
      </c>
      <c r="H172" s="184">
        <v>2.7429999999999999</v>
      </c>
      <c r="I172" s="185"/>
      <c r="J172" s="186">
        <f>ROUND(I172*H172,2)</f>
        <v>0</v>
      </c>
      <c r="K172" s="182" t="s">
        <v>223</v>
      </c>
      <c r="L172" s="39"/>
      <c r="M172" s="187" t="s">
        <v>1</v>
      </c>
      <c r="N172" s="188" t="s">
        <v>44</v>
      </c>
      <c r="O172" s="77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143</v>
      </c>
      <c r="AT172" s="191" t="s">
        <v>147</v>
      </c>
      <c r="AU172" s="191" t="s">
        <v>158</v>
      </c>
      <c r="AY172" s="19" t="s">
        <v>144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86</v>
      </c>
      <c r="BK172" s="192">
        <f>ROUND(I172*H172,2)</f>
        <v>0</v>
      </c>
      <c r="BL172" s="19" t="s">
        <v>143</v>
      </c>
      <c r="BM172" s="191" t="s">
        <v>590</v>
      </c>
    </row>
    <row r="173" s="2" customFormat="1">
      <c r="A173" s="38"/>
      <c r="B173" s="39"/>
      <c r="C173" s="38"/>
      <c r="D173" s="193" t="s">
        <v>152</v>
      </c>
      <c r="E173" s="38"/>
      <c r="F173" s="194" t="s">
        <v>591</v>
      </c>
      <c r="G173" s="38"/>
      <c r="H173" s="38"/>
      <c r="I173" s="195"/>
      <c r="J173" s="38"/>
      <c r="K173" s="38"/>
      <c r="L173" s="39"/>
      <c r="M173" s="196"/>
      <c r="N173" s="197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152</v>
      </c>
      <c r="AU173" s="19" t="s">
        <v>158</v>
      </c>
    </row>
    <row r="174" s="2" customFormat="1">
      <c r="A174" s="38"/>
      <c r="B174" s="39"/>
      <c r="C174" s="38"/>
      <c r="D174" s="202" t="s">
        <v>226</v>
      </c>
      <c r="E174" s="38"/>
      <c r="F174" s="203" t="s">
        <v>592</v>
      </c>
      <c r="G174" s="38"/>
      <c r="H174" s="38"/>
      <c r="I174" s="195"/>
      <c r="J174" s="38"/>
      <c r="K174" s="38"/>
      <c r="L174" s="39"/>
      <c r="M174" s="196"/>
      <c r="N174" s="197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226</v>
      </c>
      <c r="AU174" s="19" t="s">
        <v>158</v>
      </c>
    </row>
    <row r="175" s="13" customFormat="1">
      <c r="A175" s="13"/>
      <c r="B175" s="204"/>
      <c r="C175" s="13"/>
      <c r="D175" s="193" t="s">
        <v>228</v>
      </c>
      <c r="E175" s="205" t="s">
        <v>1</v>
      </c>
      <c r="F175" s="206" t="s">
        <v>593</v>
      </c>
      <c r="G175" s="13"/>
      <c r="H175" s="205" t="s">
        <v>1</v>
      </c>
      <c r="I175" s="207"/>
      <c r="J175" s="13"/>
      <c r="K175" s="13"/>
      <c r="L175" s="204"/>
      <c r="M175" s="208"/>
      <c r="N175" s="209"/>
      <c r="O175" s="209"/>
      <c r="P175" s="209"/>
      <c r="Q175" s="209"/>
      <c r="R175" s="209"/>
      <c r="S175" s="209"/>
      <c r="T175" s="21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5" t="s">
        <v>228</v>
      </c>
      <c r="AU175" s="205" t="s">
        <v>158</v>
      </c>
      <c r="AV175" s="13" t="s">
        <v>86</v>
      </c>
      <c r="AW175" s="13" t="s">
        <v>34</v>
      </c>
      <c r="AX175" s="13" t="s">
        <v>79</v>
      </c>
      <c r="AY175" s="205" t="s">
        <v>144</v>
      </c>
    </row>
    <row r="176" s="14" customFormat="1">
      <c r="A176" s="14"/>
      <c r="B176" s="211"/>
      <c r="C176" s="14"/>
      <c r="D176" s="193" t="s">
        <v>228</v>
      </c>
      <c r="E176" s="212" t="s">
        <v>1</v>
      </c>
      <c r="F176" s="213" t="s">
        <v>594</v>
      </c>
      <c r="G176" s="14"/>
      <c r="H176" s="214">
        <v>3.1200000000000001</v>
      </c>
      <c r="I176" s="215"/>
      <c r="J176" s="14"/>
      <c r="K176" s="14"/>
      <c r="L176" s="211"/>
      <c r="M176" s="216"/>
      <c r="N176" s="217"/>
      <c r="O176" s="217"/>
      <c r="P176" s="217"/>
      <c r="Q176" s="217"/>
      <c r="R176" s="217"/>
      <c r="S176" s="217"/>
      <c r="T176" s="21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2" t="s">
        <v>228</v>
      </c>
      <c r="AU176" s="212" t="s">
        <v>158</v>
      </c>
      <c r="AV176" s="14" t="s">
        <v>88</v>
      </c>
      <c r="AW176" s="14" t="s">
        <v>34</v>
      </c>
      <c r="AX176" s="14" t="s">
        <v>79</v>
      </c>
      <c r="AY176" s="212" t="s">
        <v>144</v>
      </c>
    </row>
    <row r="177" s="14" customFormat="1">
      <c r="A177" s="14"/>
      <c r="B177" s="211"/>
      <c r="C177" s="14"/>
      <c r="D177" s="193" t="s">
        <v>228</v>
      </c>
      <c r="E177" s="212" t="s">
        <v>1</v>
      </c>
      <c r="F177" s="213" t="s">
        <v>595</v>
      </c>
      <c r="G177" s="14"/>
      <c r="H177" s="214">
        <v>-0.377</v>
      </c>
      <c r="I177" s="215"/>
      <c r="J177" s="14"/>
      <c r="K177" s="14"/>
      <c r="L177" s="211"/>
      <c r="M177" s="216"/>
      <c r="N177" s="217"/>
      <c r="O177" s="217"/>
      <c r="P177" s="217"/>
      <c r="Q177" s="217"/>
      <c r="R177" s="217"/>
      <c r="S177" s="217"/>
      <c r="T177" s="21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12" t="s">
        <v>228</v>
      </c>
      <c r="AU177" s="212" t="s">
        <v>158</v>
      </c>
      <c r="AV177" s="14" t="s">
        <v>88</v>
      </c>
      <c r="AW177" s="14" t="s">
        <v>34</v>
      </c>
      <c r="AX177" s="14" t="s">
        <v>79</v>
      </c>
      <c r="AY177" s="212" t="s">
        <v>144</v>
      </c>
    </row>
    <row r="178" s="15" customFormat="1">
      <c r="A178" s="15"/>
      <c r="B178" s="219"/>
      <c r="C178" s="15"/>
      <c r="D178" s="193" t="s">
        <v>228</v>
      </c>
      <c r="E178" s="220" t="s">
        <v>1</v>
      </c>
      <c r="F178" s="221" t="s">
        <v>231</v>
      </c>
      <c r="G178" s="15"/>
      <c r="H178" s="222">
        <v>2.7429999999999999</v>
      </c>
      <c r="I178" s="223"/>
      <c r="J178" s="15"/>
      <c r="K178" s="15"/>
      <c r="L178" s="219"/>
      <c r="M178" s="224"/>
      <c r="N178" s="225"/>
      <c r="O178" s="225"/>
      <c r="P178" s="225"/>
      <c r="Q178" s="225"/>
      <c r="R178" s="225"/>
      <c r="S178" s="225"/>
      <c r="T178" s="22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20" t="s">
        <v>228</v>
      </c>
      <c r="AU178" s="220" t="s">
        <v>158</v>
      </c>
      <c r="AV178" s="15" t="s">
        <v>143</v>
      </c>
      <c r="AW178" s="15" t="s">
        <v>34</v>
      </c>
      <c r="AX178" s="15" t="s">
        <v>86</v>
      </c>
      <c r="AY178" s="220" t="s">
        <v>144</v>
      </c>
    </row>
    <row r="179" s="2" customFormat="1" ht="33" customHeight="1">
      <c r="A179" s="38"/>
      <c r="B179" s="179"/>
      <c r="C179" s="180" t="s">
        <v>177</v>
      </c>
      <c r="D179" s="180" t="s">
        <v>147</v>
      </c>
      <c r="E179" s="181" t="s">
        <v>239</v>
      </c>
      <c r="F179" s="182" t="s">
        <v>240</v>
      </c>
      <c r="G179" s="183" t="s">
        <v>234</v>
      </c>
      <c r="H179" s="184">
        <v>18.98</v>
      </c>
      <c r="I179" s="185"/>
      <c r="J179" s="186">
        <f>ROUND(I179*H179,2)</f>
        <v>0</v>
      </c>
      <c r="K179" s="182" t="s">
        <v>223</v>
      </c>
      <c r="L179" s="39"/>
      <c r="M179" s="187" t="s">
        <v>1</v>
      </c>
      <c r="N179" s="188" t="s">
        <v>44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143</v>
      </c>
      <c r="AT179" s="191" t="s">
        <v>147</v>
      </c>
      <c r="AU179" s="191" t="s">
        <v>158</v>
      </c>
      <c r="AY179" s="19" t="s">
        <v>144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86</v>
      </c>
      <c r="BK179" s="192">
        <f>ROUND(I179*H179,2)</f>
        <v>0</v>
      </c>
      <c r="BL179" s="19" t="s">
        <v>143</v>
      </c>
      <c r="BM179" s="191" t="s">
        <v>241</v>
      </c>
    </row>
    <row r="180" s="2" customFormat="1">
      <c r="A180" s="38"/>
      <c r="B180" s="39"/>
      <c r="C180" s="38"/>
      <c r="D180" s="193" t="s">
        <v>152</v>
      </c>
      <c r="E180" s="38"/>
      <c r="F180" s="194" t="s">
        <v>242</v>
      </c>
      <c r="G180" s="38"/>
      <c r="H180" s="38"/>
      <c r="I180" s="195"/>
      <c r="J180" s="38"/>
      <c r="K180" s="38"/>
      <c r="L180" s="39"/>
      <c r="M180" s="196"/>
      <c r="N180" s="197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152</v>
      </c>
      <c r="AU180" s="19" t="s">
        <v>158</v>
      </c>
    </row>
    <row r="181" s="2" customFormat="1">
      <c r="A181" s="38"/>
      <c r="B181" s="39"/>
      <c r="C181" s="38"/>
      <c r="D181" s="202" t="s">
        <v>226</v>
      </c>
      <c r="E181" s="38"/>
      <c r="F181" s="203" t="s">
        <v>243</v>
      </c>
      <c r="G181" s="38"/>
      <c r="H181" s="38"/>
      <c r="I181" s="195"/>
      <c r="J181" s="38"/>
      <c r="K181" s="38"/>
      <c r="L181" s="39"/>
      <c r="M181" s="196"/>
      <c r="N181" s="197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226</v>
      </c>
      <c r="AU181" s="19" t="s">
        <v>158</v>
      </c>
    </row>
    <row r="182" s="13" customFormat="1">
      <c r="A182" s="13"/>
      <c r="B182" s="204"/>
      <c r="C182" s="13"/>
      <c r="D182" s="193" t="s">
        <v>228</v>
      </c>
      <c r="E182" s="205" t="s">
        <v>1</v>
      </c>
      <c r="F182" s="206" t="s">
        <v>596</v>
      </c>
      <c r="G182" s="13"/>
      <c r="H182" s="205" t="s">
        <v>1</v>
      </c>
      <c r="I182" s="207"/>
      <c r="J182" s="13"/>
      <c r="K182" s="13"/>
      <c r="L182" s="204"/>
      <c r="M182" s="208"/>
      <c r="N182" s="209"/>
      <c r="O182" s="209"/>
      <c r="P182" s="209"/>
      <c r="Q182" s="209"/>
      <c r="R182" s="209"/>
      <c r="S182" s="209"/>
      <c r="T182" s="21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5" t="s">
        <v>228</v>
      </c>
      <c r="AU182" s="205" t="s">
        <v>158</v>
      </c>
      <c r="AV182" s="13" t="s">
        <v>86</v>
      </c>
      <c r="AW182" s="13" t="s">
        <v>34</v>
      </c>
      <c r="AX182" s="13" t="s">
        <v>79</v>
      </c>
      <c r="AY182" s="205" t="s">
        <v>144</v>
      </c>
    </row>
    <row r="183" s="14" customFormat="1">
      <c r="A183" s="14"/>
      <c r="B183" s="211"/>
      <c r="C183" s="14"/>
      <c r="D183" s="193" t="s">
        <v>228</v>
      </c>
      <c r="E183" s="212" t="s">
        <v>1</v>
      </c>
      <c r="F183" s="213" t="s">
        <v>597</v>
      </c>
      <c r="G183" s="14"/>
      <c r="H183" s="214">
        <v>18.98</v>
      </c>
      <c r="I183" s="215"/>
      <c r="J183" s="14"/>
      <c r="K183" s="14"/>
      <c r="L183" s="211"/>
      <c r="M183" s="216"/>
      <c r="N183" s="217"/>
      <c r="O183" s="217"/>
      <c r="P183" s="217"/>
      <c r="Q183" s="217"/>
      <c r="R183" s="217"/>
      <c r="S183" s="217"/>
      <c r="T183" s="21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2" t="s">
        <v>228</v>
      </c>
      <c r="AU183" s="212" t="s">
        <v>158</v>
      </c>
      <c r="AV183" s="14" t="s">
        <v>88</v>
      </c>
      <c r="AW183" s="14" t="s">
        <v>34</v>
      </c>
      <c r="AX183" s="14" t="s">
        <v>79</v>
      </c>
      <c r="AY183" s="212" t="s">
        <v>144</v>
      </c>
    </row>
    <row r="184" s="15" customFormat="1">
      <c r="A184" s="15"/>
      <c r="B184" s="219"/>
      <c r="C184" s="15"/>
      <c r="D184" s="193" t="s">
        <v>228</v>
      </c>
      <c r="E184" s="220" t="s">
        <v>1</v>
      </c>
      <c r="F184" s="221" t="s">
        <v>231</v>
      </c>
      <c r="G184" s="15"/>
      <c r="H184" s="222">
        <v>18.98</v>
      </c>
      <c r="I184" s="223"/>
      <c r="J184" s="15"/>
      <c r="K184" s="15"/>
      <c r="L184" s="219"/>
      <c r="M184" s="224"/>
      <c r="N184" s="225"/>
      <c r="O184" s="225"/>
      <c r="P184" s="225"/>
      <c r="Q184" s="225"/>
      <c r="R184" s="225"/>
      <c r="S184" s="225"/>
      <c r="T184" s="22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20" t="s">
        <v>228</v>
      </c>
      <c r="AU184" s="220" t="s">
        <v>158</v>
      </c>
      <c r="AV184" s="15" t="s">
        <v>143</v>
      </c>
      <c r="AW184" s="15" t="s">
        <v>34</v>
      </c>
      <c r="AX184" s="15" t="s">
        <v>86</v>
      </c>
      <c r="AY184" s="220" t="s">
        <v>144</v>
      </c>
    </row>
    <row r="185" s="2" customFormat="1" ht="37.8" customHeight="1">
      <c r="A185" s="38"/>
      <c r="B185" s="179"/>
      <c r="C185" s="180" t="s">
        <v>182</v>
      </c>
      <c r="D185" s="180" t="s">
        <v>147</v>
      </c>
      <c r="E185" s="181" t="s">
        <v>249</v>
      </c>
      <c r="F185" s="182" t="s">
        <v>250</v>
      </c>
      <c r="G185" s="183" t="s">
        <v>234</v>
      </c>
      <c r="H185" s="184">
        <v>51.380000000000003</v>
      </c>
      <c r="I185" s="185"/>
      <c r="J185" s="186">
        <f>ROUND(I185*H185,2)</f>
        <v>0</v>
      </c>
      <c r="K185" s="182" t="s">
        <v>223</v>
      </c>
      <c r="L185" s="39"/>
      <c r="M185" s="187" t="s">
        <v>1</v>
      </c>
      <c r="N185" s="188" t="s">
        <v>44</v>
      </c>
      <c r="O185" s="77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1" t="s">
        <v>143</v>
      </c>
      <c r="AT185" s="191" t="s">
        <v>147</v>
      </c>
      <c r="AU185" s="191" t="s">
        <v>158</v>
      </c>
      <c r="AY185" s="19" t="s">
        <v>144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86</v>
      </c>
      <c r="BK185" s="192">
        <f>ROUND(I185*H185,2)</f>
        <v>0</v>
      </c>
      <c r="BL185" s="19" t="s">
        <v>143</v>
      </c>
      <c r="BM185" s="191" t="s">
        <v>251</v>
      </c>
    </row>
    <row r="186" s="2" customFormat="1">
      <c r="A186" s="38"/>
      <c r="B186" s="39"/>
      <c r="C186" s="38"/>
      <c r="D186" s="193" t="s">
        <v>152</v>
      </c>
      <c r="E186" s="38"/>
      <c r="F186" s="194" t="s">
        <v>252</v>
      </c>
      <c r="G186" s="38"/>
      <c r="H186" s="38"/>
      <c r="I186" s="195"/>
      <c r="J186" s="38"/>
      <c r="K186" s="38"/>
      <c r="L186" s="39"/>
      <c r="M186" s="196"/>
      <c r="N186" s="197"/>
      <c r="O186" s="77"/>
      <c r="P186" s="77"/>
      <c r="Q186" s="77"/>
      <c r="R186" s="77"/>
      <c r="S186" s="77"/>
      <c r="T186" s="7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152</v>
      </c>
      <c r="AU186" s="19" t="s">
        <v>158</v>
      </c>
    </row>
    <row r="187" s="2" customFormat="1">
      <c r="A187" s="38"/>
      <c r="B187" s="39"/>
      <c r="C187" s="38"/>
      <c r="D187" s="202" t="s">
        <v>226</v>
      </c>
      <c r="E187" s="38"/>
      <c r="F187" s="203" t="s">
        <v>253</v>
      </c>
      <c r="G187" s="38"/>
      <c r="H187" s="38"/>
      <c r="I187" s="195"/>
      <c r="J187" s="38"/>
      <c r="K187" s="38"/>
      <c r="L187" s="39"/>
      <c r="M187" s="196"/>
      <c r="N187" s="197"/>
      <c r="O187" s="77"/>
      <c r="P187" s="77"/>
      <c r="Q187" s="77"/>
      <c r="R187" s="77"/>
      <c r="S187" s="77"/>
      <c r="T187" s="7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226</v>
      </c>
      <c r="AU187" s="19" t="s">
        <v>158</v>
      </c>
    </row>
    <row r="188" s="14" customFormat="1">
      <c r="A188" s="14"/>
      <c r="B188" s="211"/>
      <c r="C188" s="14"/>
      <c r="D188" s="193" t="s">
        <v>228</v>
      </c>
      <c r="E188" s="212" t="s">
        <v>1</v>
      </c>
      <c r="F188" s="213" t="s">
        <v>598</v>
      </c>
      <c r="G188" s="14"/>
      <c r="H188" s="214">
        <v>29.574999999999999</v>
      </c>
      <c r="I188" s="215"/>
      <c r="J188" s="14"/>
      <c r="K188" s="14"/>
      <c r="L188" s="211"/>
      <c r="M188" s="216"/>
      <c r="N188" s="217"/>
      <c r="O188" s="217"/>
      <c r="P188" s="217"/>
      <c r="Q188" s="217"/>
      <c r="R188" s="217"/>
      <c r="S188" s="217"/>
      <c r="T188" s="21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12" t="s">
        <v>228</v>
      </c>
      <c r="AU188" s="212" t="s">
        <v>158</v>
      </c>
      <c r="AV188" s="14" t="s">
        <v>88</v>
      </c>
      <c r="AW188" s="14" t="s">
        <v>34</v>
      </c>
      <c r="AX188" s="14" t="s">
        <v>79</v>
      </c>
      <c r="AY188" s="212" t="s">
        <v>144</v>
      </c>
    </row>
    <row r="189" s="14" customFormat="1">
      <c r="A189" s="14"/>
      <c r="B189" s="211"/>
      <c r="C189" s="14"/>
      <c r="D189" s="193" t="s">
        <v>228</v>
      </c>
      <c r="E189" s="212" t="s">
        <v>1</v>
      </c>
      <c r="F189" s="213" t="s">
        <v>599</v>
      </c>
      <c r="G189" s="14"/>
      <c r="H189" s="214">
        <v>10.805</v>
      </c>
      <c r="I189" s="215"/>
      <c r="J189" s="14"/>
      <c r="K189" s="14"/>
      <c r="L189" s="211"/>
      <c r="M189" s="216"/>
      <c r="N189" s="217"/>
      <c r="O189" s="217"/>
      <c r="P189" s="217"/>
      <c r="Q189" s="217"/>
      <c r="R189" s="217"/>
      <c r="S189" s="217"/>
      <c r="T189" s="21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12" t="s">
        <v>228</v>
      </c>
      <c r="AU189" s="212" t="s">
        <v>158</v>
      </c>
      <c r="AV189" s="14" t="s">
        <v>88</v>
      </c>
      <c r="AW189" s="14" t="s">
        <v>34</v>
      </c>
      <c r="AX189" s="14" t="s">
        <v>79</v>
      </c>
      <c r="AY189" s="212" t="s">
        <v>144</v>
      </c>
    </row>
    <row r="190" s="14" customFormat="1">
      <c r="A190" s="14"/>
      <c r="B190" s="211"/>
      <c r="C190" s="14"/>
      <c r="D190" s="193" t="s">
        <v>228</v>
      </c>
      <c r="E190" s="212" t="s">
        <v>1</v>
      </c>
      <c r="F190" s="213" t="s">
        <v>600</v>
      </c>
      <c r="G190" s="14"/>
      <c r="H190" s="214">
        <v>18.98</v>
      </c>
      <c r="I190" s="215"/>
      <c r="J190" s="14"/>
      <c r="K190" s="14"/>
      <c r="L190" s="211"/>
      <c r="M190" s="216"/>
      <c r="N190" s="217"/>
      <c r="O190" s="217"/>
      <c r="P190" s="217"/>
      <c r="Q190" s="217"/>
      <c r="R190" s="217"/>
      <c r="S190" s="217"/>
      <c r="T190" s="21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12" t="s">
        <v>228</v>
      </c>
      <c r="AU190" s="212" t="s">
        <v>158</v>
      </c>
      <c r="AV190" s="14" t="s">
        <v>88</v>
      </c>
      <c r="AW190" s="14" t="s">
        <v>34</v>
      </c>
      <c r="AX190" s="14" t="s">
        <v>79</v>
      </c>
      <c r="AY190" s="212" t="s">
        <v>144</v>
      </c>
    </row>
    <row r="191" s="14" customFormat="1">
      <c r="A191" s="14"/>
      <c r="B191" s="211"/>
      <c r="C191" s="14"/>
      <c r="D191" s="193" t="s">
        <v>228</v>
      </c>
      <c r="E191" s="212" t="s">
        <v>1</v>
      </c>
      <c r="F191" s="213" t="s">
        <v>601</v>
      </c>
      <c r="G191" s="14"/>
      <c r="H191" s="214">
        <v>-7.9800000000000004</v>
      </c>
      <c r="I191" s="215"/>
      <c r="J191" s="14"/>
      <c r="K191" s="14"/>
      <c r="L191" s="211"/>
      <c r="M191" s="216"/>
      <c r="N191" s="217"/>
      <c r="O191" s="217"/>
      <c r="P191" s="217"/>
      <c r="Q191" s="217"/>
      <c r="R191" s="217"/>
      <c r="S191" s="217"/>
      <c r="T191" s="21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2" t="s">
        <v>228</v>
      </c>
      <c r="AU191" s="212" t="s">
        <v>158</v>
      </c>
      <c r="AV191" s="14" t="s">
        <v>88</v>
      </c>
      <c r="AW191" s="14" t="s">
        <v>34</v>
      </c>
      <c r="AX191" s="14" t="s">
        <v>79</v>
      </c>
      <c r="AY191" s="212" t="s">
        <v>144</v>
      </c>
    </row>
    <row r="192" s="15" customFormat="1">
      <c r="A192" s="15"/>
      <c r="B192" s="219"/>
      <c r="C192" s="15"/>
      <c r="D192" s="193" t="s">
        <v>228</v>
      </c>
      <c r="E192" s="220" t="s">
        <v>1</v>
      </c>
      <c r="F192" s="221" t="s">
        <v>231</v>
      </c>
      <c r="G192" s="15"/>
      <c r="H192" s="222">
        <v>51.380000000000003</v>
      </c>
      <c r="I192" s="223"/>
      <c r="J192" s="15"/>
      <c r="K192" s="15"/>
      <c r="L192" s="219"/>
      <c r="M192" s="224"/>
      <c r="N192" s="225"/>
      <c r="O192" s="225"/>
      <c r="P192" s="225"/>
      <c r="Q192" s="225"/>
      <c r="R192" s="225"/>
      <c r="S192" s="225"/>
      <c r="T192" s="22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20" t="s">
        <v>228</v>
      </c>
      <c r="AU192" s="220" t="s">
        <v>158</v>
      </c>
      <c r="AV192" s="15" t="s">
        <v>143</v>
      </c>
      <c r="AW192" s="15" t="s">
        <v>34</v>
      </c>
      <c r="AX192" s="15" t="s">
        <v>86</v>
      </c>
      <c r="AY192" s="220" t="s">
        <v>144</v>
      </c>
    </row>
    <row r="193" s="2" customFormat="1" ht="37.8" customHeight="1">
      <c r="A193" s="38"/>
      <c r="B193" s="179"/>
      <c r="C193" s="180" t="s">
        <v>187</v>
      </c>
      <c r="D193" s="180" t="s">
        <v>147</v>
      </c>
      <c r="E193" s="181" t="s">
        <v>256</v>
      </c>
      <c r="F193" s="182" t="s">
        <v>257</v>
      </c>
      <c r="G193" s="183" t="s">
        <v>234</v>
      </c>
      <c r="H193" s="184">
        <v>873.46000000000004</v>
      </c>
      <c r="I193" s="185"/>
      <c r="J193" s="186">
        <f>ROUND(I193*H193,2)</f>
        <v>0</v>
      </c>
      <c r="K193" s="182" t="s">
        <v>223</v>
      </c>
      <c r="L193" s="39"/>
      <c r="M193" s="187" t="s">
        <v>1</v>
      </c>
      <c r="N193" s="188" t="s">
        <v>44</v>
      </c>
      <c r="O193" s="77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143</v>
      </c>
      <c r="AT193" s="191" t="s">
        <v>147</v>
      </c>
      <c r="AU193" s="191" t="s">
        <v>158</v>
      </c>
      <c r="AY193" s="19" t="s">
        <v>144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86</v>
      </c>
      <c r="BK193" s="192">
        <f>ROUND(I193*H193,2)</f>
        <v>0</v>
      </c>
      <c r="BL193" s="19" t="s">
        <v>143</v>
      </c>
      <c r="BM193" s="191" t="s">
        <v>258</v>
      </c>
    </row>
    <row r="194" s="2" customFormat="1">
      <c r="A194" s="38"/>
      <c r="B194" s="39"/>
      <c r="C194" s="38"/>
      <c r="D194" s="193" t="s">
        <v>152</v>
      </c>
      <c r="E194" s="38"/>
      <c r="F194" s="194" t="s">
        <v>259</v>
      </c>
      <c r="G194" s="38"/>
      <c r="H194" s="38"/>
      <c r="I194" s="195"/>
      <c r="J194" s="38"/>
      <c r="K194" s="38"/>
      <c r="L194" s="39"/>
      <c r="M194" s="196"/>
      <c r="N194" s="197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152</v>
      </c>
      <c r="AU194" s="19" t="s">
        <v>158</v>
      </c>
    </row>
    <row r="195" s="2" customFormat="1">
      <c r="A195" s="38"/>
      <c r="B195" s="39"/>
      <c r="C195" s="38"/>
      <c r="D195" s="202" t="s">
        <v>226</v>
      </c>
      <c r="E195" s="38"/>
      <c r="F195" s="203" t="s">
        <v>260</v>
      </c>
      <c r="G195" s="38"/>
      <c r="H195" s="38"/>
      <c r="I195" s="195"/>
      <c r="J195" s="38"/>
      <c r="K195" s="38"/>
      <c r="L195" s="39"/>
      <c r="M195" s="196"/>
      <c r="N195" s="197"/>
      <c r="O195" s="77"/>
      <c r="P195" s="77"/>
      <c r="Q195" s="77"/>
      <c r="R195" s="77"/>
      <c r="S195" s="77"/>
      <c r="T195" s="7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9" t="s">
        <v>226</v>
      </c>
      <c r="AU195" s="19" t="s">
        <v>158</v>
      </c>
    </row>
    <row r="196" s="14" customFormat="1">
      <c r="A196" s="14"/>
      <c r="B196" s="211"/>
      <c r="C196" s="14"/>
      <c r="D196" s="193" t="s">
        <v>228</v>
      </c>
      <c r="E196" s="212" t="s">
        <v>1</v>
      </c>
      <c r="F196" s="213" t="s">
        <v>602</v>
      </c>
      <c r="G196" s="14"/>
      <c r="H196" s="214">
        <v>873.46000000000004</v>
      </c>
      <c r="I196" s="215"/>
      <c r="J196" s="14"/>
      <c r="K196" s="14"/>
      <c r="L196" s="211"/>
      <c r="M196" s="216"/>
      <c r="N196" s="217"/>
      <c r="O196" s="217"/>
      <c r="P196" s="217"/>
      <c r="Q196" s="217"/>
      <c r="R196" s="217"/>
      <c r="S196" s="217"/>
      <c r="T196" s="21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2" t="s">
        <v>228</v>
      </c>
      <c r="AU196" s="212" t="s">
        <v>158</v>
      </c>
      <c r="AV196" s="14" t="s">
        <v>88</v>
      </c>
      <c r="AW196" s="14" t="s">
        <v>34</v>
      </c>
      <c r="AX196" s="14" t="s">
        <v>79</v>
      </c>
      <c r="AY196" s="212" t="s">
        <v>144</v>
      </c>
    </row>
    <row r="197" s="15" customFormat="1">
      <c r="A197" s="15"/>
      <c r="B197" s="219"/>
      <c r="C197" s="15"/>
      <c r="D197" s="193" t="s">
        <v>228</v>
      </c>
      <c r="E197" s="220" t="s">
        <v>1</v>
      </c>
      <c r="F197" s="221" t="s">
        <v>231</v>
      </c>
      <c r="G197" s="15"/>
      <c r="H197" s="222">
        <v>873.46000000000004</v>
      </c>
      <c r="I197" s="223"/>
      <c r="J197" s="15"/>
      <c r="K197" s="15"/>
      <c r="L197" s="219"/>
      <c r="M197" s="224"/>
      <c r="N197" s="225"/>
      <c r="O197" s="225"/>
      <c r="P197" s="225"/>
      <c r="Q197" s="225"/>
      <c r="R197" s="225"/>
      <c r="S197" s="225"/>
      <c r="T197" s="22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20" t="s">
        <v>228</v>
      </c>
      <c r="AU197" s="220" t="s">
        <v>158</v>
      </c>
      <c r="AV197" s="15" t="s">
        <v>143</v>
      </c>
      <c r="AW197" s="15" t="s">
        <v>34</v>
      </c>
      <c r="AX197" s="15" t="s">
        <v>86</v>
      </c>
      <c r="AY197" s="220" t="s">
        <v>144</v>
      </c>
    </row>
    <row r="198" s="2" customFormat="1" ht="33" customHeight="1">
      <c r="A198" s="38"/>
      <c r="B198" s="179"/>
      <c r="C198" s="180" t="s">
        <v>192</v>
      </c>
      <c r="D198" s="180" t="s">
        <v>147</v>
      </c>
      <c r="E198" s="181" t="s">
        <v>262</v>
      </c>
      <c r="F198" s="182" t="s">
        <v>263</v>
      </c>
      <c r="G198" s="183" t="s">
        <v>264</v>
      </c>
      <c r="H198" s="184">
        <v>107.898</v>
      </c>
      <c r="I198" s="185"/>
      <c r="J198" s="186">
        <f>ROUND(I198*H198,2)</f>
        <v>0</v>
      </c>
      <c r="K198" s="182" t="s">
        <v>223</v>
      </c>
      <c r="L198" s="39"/>
      <c r="M198" s="187" t="s">
        <v>1</v>
      </c>
      <c r="N198" s="188" t="s">
        <v>44</v>
      </c>
      <c r="O198" s="77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1" t="s">
        <v>143</v>
      </c>
      <c r="AT198" s="191" t="s">
        <v>147</v>
      </c>
      <c r="AU198" s="191" t="s">
        <v>158</v>
      </c>
      <c r="AY198" s="19" t="s">
        <v>144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86</v>
      </c>
      <c r="BK198" s="192">
        <f>ROUND(I198*H198,2)</f>
        <v>0</v>
      </c>
      <c r="BL198" s="19" t="s">
        <v>143</v>
      </c>
      <c r="BM198" s="191" t="s">
        <v>265</v>
      </c>
    </row>
    <row r="199" s="2" customFormat="1">
      <c r="A199" s="38"/>
      <c r="B199" s="39"/>
      <c r="C199" s="38"/>
      <c r="D199" s="193" t="s">
        <v>152</v>
      </c>
      <c r="E199" s="38"/>
      <c r="F199" s="194" t="s">
        <v>266</v>
      </c>
      <c r="G199" s="38"/>
      <c r="H199" s="38"/>
      <c r="I199" s="195"/>
      <c r="J199" s="38"/>
      <c r="K199" s="38"/>
      <c r="L199" s="39"/>
      <c r="M199" s="196"/>
      <c r="N199" s="197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152</v>
      </c>
      <c r="AU199" s="19" t="s">
        <v>158</v>
      </c>
    </row>
    <row r="200" s="2" customFormat="1">
      <c r="A200" s="38"/>
      <c r="B200" s="39"/>
      <c r="C200" s="38"/>
      <c r="D200" s="202" t="s">
        <v>226</v>
      </c>
      <c r="E200" s="38"/>
      <c r="F200" s="203" t="s">
        <v>267</v>
      </c>
      <c r="G200" s="38"/>
      <c r="H200" s="38"/>
      <c r="I200" s="195"/>
      <c r="J200" s="38"/>
      <c r="K200" s="38"/>
      <c r="L200" s="39"/>
      <c r="M200" s="196"/>
      <c r="N200" s="197"/>
      <c r="O200" s="77"/>
      <c r="P200" s="77"/>
      <c r="Q200" s="77"/>
      <c r="R200" s="77"/>
      <c r="S200" s="77"/>
      <c r="T200" s="7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226</v>
      </c>
      <c r="AU200" s="19" t="s">
        <v>158</v>
      </c>
    </row>
    <row r="201" s="14" customFormat="1">
      <c r="A201" s="14"/>
      <c r="B201" s="211"/>
      <c r="C201" s="14"/>
      <c r="D201" s="193" t="s">
        <v>228</v>
      </c>
      <c r="E201" s="212" t="s">
        <v>1</v>
      </c>
      <c r="F201" s="213" t="s">
        <v>603</v>
      </c>
      <c r="G201" s="14"/>
      <c r="H201" s="214">
        <v>107.898</v>
      </c>
      <c r="I201" s="215"/>
      <c r="J201" s="14"/>
      <c r="K201" s="14"/>
      <c r="L201" s="211"/>
      <c r="M201" s="216"/>
      <c r="N201" s="217"/>
      <c r="O201" s="217"/>
      <c r="P201" s="217"/>
      <c r="Q201" s="217"/>
      <c r="R201" s="217"/>
      <c r="S201" s="217"/>
      <c r="T201" s="21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12" t="s">
        <v>228</v>
      </c>
      <c r="AU201" s="212" t="s">
        <v>158</v>
      </c>
      <c r="AV201" s="14" t="s">
        <v>88</v>
      </c>
      <c r="AW201" s="14" t="s">
        <v>34</v>
      </c>
      <c r="AX201" s="14" t="s">
        <v>79</v>
      </c>
      <c r="AY201" s="212" t="s">
        <v>144</v>
      </c>
    </row>
    <row r="202" s="15" customFormat="1">
      <c r="A202" s="15"/>
      <c r="B202" s="219"/>
      <c r="C202" s="15"/>
      <c r="D202" s="193" t="s">
        <v>228</v>
      </c>
      <c r="E202" s="220" t="s">
        <v>1</v>
      </c>
      <c r="F202" s="221" t="s">
        <v>231</v>
      </c>
      <c r="G202" s="15"/>
      <c r="H202" s="222">
        <v>107.898</v>
      </c>
      <c r="I202" s="223"/>
      <c r="J202" s="15"/>
      <c r="K202" s="15"/>
      <c r="L202" s="219"/>
      <c r="M202" s="224"/>
      <c r="N202" s="225"/>
      <c r="O202" s="225"/>
      <c r="P202" s="225"/>
      <c r="Q202" s="225"/>
      <c r="R202" s="225"/>
      <c r="S202" s="225"/>
      <c r="T202" s="22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20" t="s">
        <v>228</v>
      </c>
      <c r="AU202" s="220" t="s">
        <v>158</v>
      </c>
      <c r="AV202" s="15" t="s">
        <v>143</v>
      </c>
      <c r="AW202" s="15" t="s">
        <v>34</v>
      </c>
      <c r="AX202" s="15" t="s">
        <v>86</v>
      </c>
      <c r="AY202" s="220" t="s">
        <v>144</v>
      </c>
    </row>
    <row r="203" s="2" customFormat="1" ht="24.15" customHeight="1">
      <c r="A203" s="38"/>
      <c r="B203" s="179"/>
      <c r="C203" s="180" t="s">
        <v>197</v>
      </c>
      <c r="D203" s="180" t="s">
        <v>147</v>
      </c>
      <c r="E203" s="181" t="s">
        <v>604</v>
      </c>
      <c r="F203" s="182" t="s">
        <v>605</v>
      </c>
      <c r="G203" s="183" t="s">
        <v>234</v>
      </c>
      <c r="H203" s="184">
        <v>2.7429999999999999</v>
      </c>
      <c r="I203" s="185"/>
      <c r="J203" s="186">
        <f>ROUND(I203*H203,2)</f>
        <v>0</v>
      </c>
      <c r="K203" s="182" t="s">
        <v>223</v>
      </c>
      <c r="L203" s="39"/>
      <c r="M203" s="187" t="s">
        <v>1</v>
      </c>
      <c r="N203" s="188" t="s">
        <v>44</v>
      </c>
      <c r="O203" s="77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1" t="s">
        <v>143</v>
      </c>
      <c r="AT203" s="191" t="s">
        <v>147</v>
      </c>
      <c r="AU203" s="191" t="s">
        <v>158</v>
      </c>
      <c r="AY203" s="19" t="s">
        <v>144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86</v>
      </c>
      <c r="BK203" s="192">
        <f>ROUND(I203*H203,2)</f>
        <v>0</v>
      </c>
      <c r="BL203" s="19" t="s">
        <v>143</v>
      </c>
      <c r="BM203" s="191" t="s">
        <v>606</v>
      </c>
    </row>
    <row r="204" s="2" customFormat="1">
      <c r="A204" s="38"/>
      <c r="B204" s="39"/>
      <c r="C204" s="38"/>
      <c r="D204" s="193" t="s">
        <v>152</v>
      </c>
      <c r="E204" s="38"/>
      <c r="F204" s="194" t="s">
        <v>607</v>
      </c>
      <c r="G204" s="38"/>
      <c r="H204" s="38"/>
      <c r="I204" s="195"/>
      <c r="J204" s="38"/>
      <c r="K204" s="38"/>
      <c r="L204" s="39"/>
      <c r="M204" s="196"/>
      <c r="N204" s="197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152</v>
      </c>
      <c r="AU204" s="19" t="s">
        <v>158</v>
      </c>
    </row>
    <row r="205" s="2" customFormat="1">
      <c r="A205" s="38"/>
      <c r="B205" s="39"/>
      <c r="C205" s="38"/>
      <c r="D205" s="202" t="s">
        <v>226</v>
      </c>
      <c r="E205" s="38"/>
      <c r="F205" s="203" t="s">
        <v>608</v>
      </c>
      <c r="G205" s="38"/>
      <c r="H205" s="38"/>
      <c r="I205" s="195"/>
      <c r="J205" s="38"/>
      <c r="K205" s="38"/>
      <c r="L205" s="39"/>
      <c r="M205" s="196"/>
      <c r="N205" s="197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226</v>
      </c>
      <c r="AU205" s="19" t="s">
        <v>158</v>
      </c>
    </row>
    <row r="206" s="2" customFormat="1" ht="33" customHeight="1">
      <c r="A206" s="38"/>
      <c r="B206" s="179"/>
      <c r="C206" s="180" t="s">
        <v>307</v>
      </c>
      <c r="D206" s="180" t="s">
        <v>147</v>
      </c>
      <c r="E206" s="181" t="s">
        <v>609</v>
      </c>
      <c r="F206" s="182" t="s">
        <v>610</v>
      </c>
      <c r="G206" s="183" t="s">
        <v>234</v>
      </c>
      <c r="H206" s="184">
        <v>7.9800000000000004</v>
      </c>
      <c r="I206" s="185"/>
      <c r="J206" s="186">
        <f>ROUND(I206*H206,2)</f>
        <v>0</v>
      </c>
      <c r="K206" s="182" t="s">
        <v>223</v>
      </c>
      <c r="L206" s="39"/>
      <c r="M206" s="187" t="s">
        <v>1</v>
      </c>
      <c r="N206" s="188" t="s">
        <v>44</v>
      </c>
      <c r="O206" s="77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1" t="s">
        <v>143</v>
      </c>
      <c r="AT206" s="191" t="s">
        <v>147</v>
      </c>
      <c r="AU206" s="191" t="s">
        <v>158</v>
      </c>
      <c r="AY206" s="19" t="s">
        <v>144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86</v>
      </c>
      <c r="BK206" s="192">
        <f>ROUND(I206*H206,2)</f>
        <v>0</v>
      </c>
      <c r="BL206" s="19" t="s">
        <v>143</v>
      </c>
      <c r="BM206" s="191" t="s">
        <v>611</v>
      </c>
    </row>
    <row r="207" s="2" customFormat="1">
      <c r="A207" s="38"/>
      <c r="B207" s="39"/>
      <c r="C207" s="38"/>
      <c r="D207" s="193" t="s">
        <v>152</v>
      </c>
      <c r="E207" s="38"/>
      <c r="F207" s="194" t="s">
        <v>612</v>
      </c>
      <c r="G207" s="38"/>
      <c r="H207" s="38"/>
      <c r="I207" s="195"/>
      <c r="J207" s="38"/>
      <c r="K207" s="38"/>
      <c r="L207" s="39"/>
      <c r="M207" s="196"/>
      <c r="N207" s="197"/>
      <c r="O207" s="77"/>
      <c r="P207" s="77"/>
      <c r="Q207" s="77"/>
      <c r="R207" s="77"/>
      <c r="S207" s="77"/>
      <c r="T207" s="7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152</v>
      </c>
      <c r="AU207" s="19" t="s">
        <v>158</v>
      </c>
    </row>
    <row r="208" s="2" customFormat="1">
      <c r="A208" s="38"/>
      <c r="B208" s="39"/>
      <c r="C208" s="38"/>
      <c r="D208" s="202" t="s">
        <v>226</v>
      </c>
      <c r="E208" s="38"/>
      <c r="F208" s="203" t="s">
        <v>613</v>
      </c>
      <c r="G208" s="38"/>
      <c r="H208" s="38"/>
      <c r="I208" s="195"/>
      <c r="J208" s="38"/>
      <c r="K208" s="38"/>
      <c r="L208" s="39"/>
      <c r="M208" s="196"/>
      <c r="N208" s="197"/>
      <c r="O208" s="77"/>
      <c r="P208" s="77"/>
      <c r="Q208" s="77"/>
      <c r="R208" s="77"/>
      <c r="S208" s="77"/>
      <c r="T208" s="7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226</v>
      </c>
      <c r="AU208" s="19" t="s">
        <v>158</v>
      </c>
    </row>
    <row r="209" s="13" customFormat="1">
      <c r="A209" s="13"/>
      <c r="B209" s="204"/>
      <c r="C209" s="13"/>
      <c r="D209" s="193" t="s">
        <v>228</v>
      </c>
      <c r="E209" s="205" t="s">
        <v>1</v>
      </c>
      <c r="F209" s="206" t="s">
        <v>584</v>
      </c>
      <c r="G209" s="13"/>
      <c r="H209" s="205" t="s">
        <v>1</v>
      </c>
      <c r="I209" s="207"/>
      <c r="J209" s="13"/>
      <c r="K209" s="13"/>
      <c r="L209" s="204"/>
      <c r="M209" s="208"/>
      <c r="N209" s="209"/>
      <c r="O209" s="209"/>
      <c r="P209" s="209"/>
      <c r="Q209" s="209"/>
      <c r="R209" s="209"/>
      <c r="S209" s="209"/>
      <c r="T209" s="21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5" t="s">
        <v>228</v>
      </c>
      <c r="AU209" s="205" t="s">
        <v>158</v>
      </c>
      <c r="AV209" s="13" t="s">
        <v>86</v>
      </c>
      <c r="AW209" s="13" t="s">
        <v>34</v>
      </c>
      <c r="AX209" s="13" t="s">
        <v>79</v>
      </c>
      <c r="AY209" s="205" t="s">
        <v>144</v>
      </c>
    </row>
    <row r="210" s="14" customFormat="1">
      <c r="A210" s="14"/>
      <c r="B210" s="211"/>
      <c r="C210" s="14"/>
      <c r="D210" s="193" t="s">
        <v>228</v>
      </c>
      <c r="E210" s="212" t="s">
        <v>1</v>
      </c>
      <c r="F210" s="213" t="s">
        <v>585</v>
      </c>
      <c r="G210" s="14"/>
      <c r="H210" s="214">
        <v>10.005000000000001</v>
      </c>
      <c r="I210" s="215"/>
      <c r="J210" s="14"/>
      <c r="K210" s="14"/>
      <c r="L210" s="211"/>
      <c r="M210" s="216"/>
      <c r="N210" s="217"/>
      <c r="O210" s="217"/>
      <c r="P210" s="217"/>
      <c r="Q210" s="217"/>
      <c r="R210" s="217"/>
      <c r="S210" s="217"/>
      <c r="T210" s="21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12" t="s">
        <v>228</v>
      </c>
      <c r="AU210" s="212" t="s">
        <v>158</v>
      </c>
      <c r="AV210" s="14" t="s">
        <v>88</v>
      </c>
      <c r="AW210" s="14" t="s">
        <v>34</v>
      </c>
      <c r="AX210" s="14" t="s">
        <v>79</v>
      </c>
      <c r="AY210" s="212" t="s">
        <v>144</v>
      </c>
    </row>
    <row r="211" s="14" customFormat="1">
      <c r="A211" s="14"/>
      <c r="B211" s="211"/>
      <c r="C211" s="14"/>
      <c r="D211" s="193" t="s">
        <v>228</v>
      </c>
      <c r="E211" s="212" t="s">
        <v>1</v>
      </c>
      <c r="F211" s="213" t="s">
        <v>614</v>
      </c>
      <c r="G211" s="14"/>
      <c r="H211" s="214">
        <v>-2.0249999999999999</v>
      </c>
      <c r="I211" s="215"/>
      <c r="J211" s="14"/>
      <c r="K211" s="14"/>
      <c r="L211" s="211"/>
      <c r="M211" s="216"/>
      <c r="N211" s="217"/>
      <c r="O211" s="217"/>
      <c r="P211" s="217"/>
      <c r="Q211" s="217"/>
      <c r="R211" s="217"/>
      <c r="S211" s="217"/>
      <c r="T211" s="21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12" t="s">
        <v>228</v>
      </c>
      <c r="AU211" s="212" t="s">
        <v>158</v>
      </c>
      <c r="AV211" s="14" t="s">
        <v>88</v>
      </c>
      <c r="AW211" s="14" t="s">
        <v>34</v>
      </c>
      <c r="AX211" s="14" t="s">
        <v>79</v>
      </c>
      <c r="AY211" s="212" t="s">
        <v>144</v>
      </c>
    </row>
    <row r="212" s="15" customFormat="1">
      <c r="A212" s="15"/>
      <c r="B212" s="219"/>
      <c r="C212" s="15"/>
      <c r="D212" s="193" t="s">
        <v>228</v>
      </c>
      <c r="E212" s="220" t="s">
        <v>1</v>
      </c>
      <c r="F212" s="221" t="s">
        <v>231</v>
      </c>
      <c r="G212" s="15"/>
      <c r="H212" s="222">
        <v>7.9800000000000004</v>
      </c>
      <c r="I212" s="223"/>
      <c r="J212" s="15"/>
      <c r="K212" s="15"/>
      <c r="L212" s="219"/>
      <c r="M212" s="224"/>
      <c r="N212" s="225"/>
      <c r="O212" s="225"/>
      <c r="P212" s="225"/>
      <c r="Q212" s="225"/>
      <c r="R212" s="225"/>
      <c r="S212" s="225"/>
      <c r="T212" s="22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20" t="s">
        <v>228</v>
      </c>
      <c r="AU212" s="220" t="s">
        <v>158</v>
      </c>
      <c r="AV212" s="15" t="s">
        <v>143</v>
      </c>
      <c r="AW212" s="15" t="s">
        <v>34</v>
      </c>
      <c r="AX212" s="15" t="s">
        <v>86</v>
      </c>
      <c r="AY212" s="220" t="s">
        <v>144</v>
      </c>
    </row>
    <row r="213" s="2" customFormat="1" ht="24.15" customHeight="1">
      <c r="A213" s="38"/>
      <c r="B213" s="179"/>
      <c r="C213" s="180" t="s">
        <v>317</v>
      </c>
      <c r="D213" s="180" t="s">
        <v>147</v>
      </c>
      <c r="E213" s="181" t="s">
        <v>269</v>
      </c>
      <c r="F213" s="182" t="s">
        <v>270</v>
      </c>
      <c r="G213" s="183" t="s">
        <v>271</v>
      </c>
      <c r="H213" s="184">
        <v>96.769999999999996</v>
      </c>
      <c r="I213" s="185"/>
      <c r="J213" s="186">
        <f>ROUND(I213*H213,2)</f>
        <v>0</v>
      </c>
      <c r="K213" s="182" t="s">
        <v>223</v>
      </c>
      <c r="L213" s="39"/>
      <c r="M213" s="187" t="s">
        <v>1</v>
      </c>
      <c r="N213" s="188" t="s">
        <v>44</v>
      </c>
      <c r="O213" s="77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1" t="s">
        <v>143</v>
      </c>
      <c r="AT213" s="191" t="s">
        <v>147</v>
      </c>
      <c r="AU213" s="191" t="s">
        <v>158</v>
      </c>
      <c r="AY213" s="19" t="s">
        <v>144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86</v>
      </c>
      <c r="BK213" s="192">
        <f>ROUND(I213*H213,2)</f>
        <v>0</v>
      </c>
      <c r="BL213" s="19" t="s">
        <v>143</v>
      </c>
      <c r="BM213" s="191" t="s">
        <v>272</v>
      </c>
    </row>
    <row r="214" s="2" customFormat="1">
      <c r="A214" s="38"/>
      <c r="B214" s="39"/>
      <c r="C214" s="38"/>
      <c r="D214" s="193" t="s">
        <v>152</v>
      </c>
      <c r="E214" s="38"/>
      <c r="F214" s="194" t="s">
        <v>273</v>
      </c>
      <c r="G214" s="38"/>
      <c r="H214" s="38"/>
      <c r="I214" s="195"/>
      <c r="J214" s="38"/>
      <c r="K214" s="38"/>
      <c r="L214" s="39"/>
      <c r="M214" s="196"/>
      <c r="N214" s="197"/>
      <c r="O214" s="77"/>
      <c r="P214" s="77"/>
      <c r="Q214" s="77"/>
      <c r="R214" s="77"/>
      <c r="S214" s="77"/>
      <c r="T214" s="7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9" t="s">
        <v>152</v>
      </c>
      <c r="AU214" s="19" t="s">
        <v>158</v>
      </c>
    </row>
    <row r="215" s="2" customFormat="1">
      <c r="A215" s="38"/>
      <c r="B215" s="39"/>
      <c r="C215" s="38"/>
      <c r="D215" s="202" t="s">
        <v>226</v>
      </c>
      <c r="E215" s="38"/>
      <c r="F215" s="203" t="s">
        <v>274</v>
      </c>
      <c r="G215" s="38"/>
      <c r="H215" s="38"/>
      <c r="I215" s="195"/>
      <c r="J215" s="38"/>
      <c r="K215" s="38"/>
      <c r="L215" s="39"/>
      <c r="M215" s="196"/>
      <c r="N215" s="197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226</v>
      </c>
      <c r="AU215" s="19" t="s">
        <v>158</v>
      </c>
    </row>
    <row r="216" s="13" customFormat="1">
      <c r="A216" s="13"/>
      <c r="B216" s="204"/>
      <c r="C216" s="13"/>
      <c r="D216" s="193" t="s">
        <v>228</v>
      </c>
      <c r="E216" s="205" t="s">
        <v>1</v>
      </c>
      <c r="F216" s="206" t="s">
        <v>584</v>
      </c>
      <c r="G216" s="13"/>
      <c r="H216" s="205" t="s">
        <v>1</v>
      </c>
      <c r="I216" s="207"/>
      <c r="J216" s="13"/>
      <c r="K216" s="13"/>
      <c r="L216" s="204"/>
      <c r="M216" s="208"/>
      <c r="N216" s="209"/>
      <c r="O216" s="209"/>
      <c r="P216" s="209"/>
      <c r="Q216" s="209"/>
      <c r="R216" s="209"/>
      <c r="S216" s="209"/>
      <c r="T216" s="21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5" t="s">
        <v>228</v>
      </c>
      <c r="AU216" s="205" t="s">
        <v>158</v>
      </c>
      <c r="AV216" s="13" t="s">
        <v>86</v>
      </c>
      <c r="AW216" s="13" t="s">
        <v>34</v>
      </c>
      <c r="AX216" s="13" t="s">
        <v>79</v>
      </c>
      <c r="AY216" s="205" t="s">
        <v>144</v>
      </c>
    </row>
    <row r="217" s="14" customFormat="1">
      <c r="A217" s="14"/>
      <c r="B217" s="211"/>
      <c r="C217" s="14"/>
      <c r="D217" s="193" t="s">
        <v>228</v>
      </c>
      <c r="E217" s="212" t="s">
        <v>1</v>
      </c>
      <c r="F217" s="213" t="s">
        <v>615</v>
      </c>
      <c r="G217" s="14"/>
      <c r="H217" s="214">
        <v>1.8700000000000001</v>
      </c>
      <c r="I217" s="215"/>
      <c r="J217" s="14"/>
      <c r="K217" s="14"/>
      <c r="L217" s="211"/>
      <c r="M217" s="216"/>
      <c r="N217" s="217"/>
      <c r="O217" s="217"/>
      <c r="P217" s="217"/>
      <c r="Q217" s="217"/>
      <c r="R217" s="217"/>
      <c r="S217" s="217"/>
      <c r="T217" s="21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12" t="s">
        <v>228</v>
      </c>
      <c r="AU217" s="212" t="s">
        <v>158</v>
      </c>
      <c r="AV217" s="14" t="s">
        <v>88</v>
      </c>
      <c r="AW217" s="14" t="s">
        <v>34</v>
      </c>
      <c r="AX217" s="14" t="s">
        <v>79</v>
      </c>
      <c r="AY217" s="212" t="s">
        <v>144</v>
      </c>
    </row>
    <row r="218" s="13" customFormat="1">
      <c r="A218" s="13"/>
      <c r="B218" s="204"/>
      <c r="C218" s="13"/>
      <c r="D218" s="193" t="s">
        <v>228</v>
      </c>
      <c r="E218" s="205" t="s">
        <v>1</v>
      </c>
      <c r="F218" s="206" t="s">
        <v>616</v>
      </c>
      <c r="G218" s="13"/>
      <c r="H218" s="205" t="s">
        <v>1</v>
      </c>
      <c r="I218" s="207"/>
      <c r="J218" s="13"/>
      <c r="K218" s="13"/>
      <c r="L218" s="204"/>
      <c r="M218" s="208"/>
      <c r="N218" s="209"/>
      <c r="O218" s="209"/>
      <c r="P218" s="209"/>
      <c r="Q218" s="209"/>
      <c r="R218" s="209"/>
      <c r="S218" s="209"/>
      <c r="T218" s="21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05" t="s">
        <v>228</v>
      </c>
      <c r="AU218" s="205" t="s">
        <v>158</v>
      </c>
      <c r="AV218" s="13" t="s">
        <v>86</v>
      </c>
      <c r="AW218" s="13" t="s">
        <v>34</v>
      </c>
      <c r="AX218" s="13" t="s">
        <v>79</v>
      </c>
      <c r="AY218" s="205" t="s">
        <v>144</v>
      </c>
    </row>
    <row r="219" s="14" customFormat="1">
      <c r="A219" s="14"/>
      <c r="B219" s="211"/>
      <c r="C219" s="14"/>
      <c r="D219" s="193" t="s">
        <v>228</v>
      </c>
      <c r="E219" s="212" t="s">
        <v>1</v>
      </c>
      <c r="F219" s="213" t="s">
        <v>617</v>
      </c>
      <c r="G219" s="14"/>
      <c r="H219" s="214">
        <v>94.900000000000006</v>
      </c>
      <c r="I219" s="215"/>
      <c r="J219" s="14"/>
      <c r="K219" s="14"/>
      <c r="L219" s="211"/>
      <c r="M219" s="216"/>
      <c r="N219" s="217"/>
      <c r="O219" s="217"/>
      <c r="P219" s="217"/>
      <c r="Q219" s="217"/>
      <c r="R219" s="217"/>
      <c r="S219" s="217"/>
      <c r="T219" s="21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12" t="s">
        <v>228</v>
      </c>
      <c r="AU219" s="212" t="s">
        <v>158</v>
      </c>
      <c r="AV219" s="14" t="s">
        <v>88</v>
      </c>
      <c r="AW219" s="14" t="s">
        <v>34</v>
      </c>
      <c r="AX219" s="14" t="s">
        <v>79</v>
      </c>
      <c r="AY219" s="212" t="s">
        <v>144</v>
      </c>
    </row>
    <row r="220" s="15" customFormat="1">
      <c r="A220" s="15"/>
      <c r="B220" s="219"/>
      <c r="C220" s="15"/>
      <c r="D220" s="193" t="s">
        <v>228</v>
      </c>
      <c r="E220" s="220" t="s">
        <v>1</v>
      </c>
      <c r="F220" s="221" t="s">
        <v>231</v>
      </c>
      <c r="G220" s="15"/>
      <c r="H220" s="222">
        <v>96.769999999999996</v>
      </c>
      <c r="I220" s="223"/>
      <c r="J220" s="15"/>
      <c r="K220" s="15"/>
      <c r="L220" s="219"/>
      <c r="M220" s="224"/>
      <c r="N220" s="225"/>
      <c r="O220" s="225"/>
      <c r="P220" s="225"/>
      <c r="Q220" s="225"/>
      <c r="R220" s="225"/>
      <c r="S220" s="225"/>
      <c r="T220" s="22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20" t="s">
        <v>228</v>
      </c>
      <c r="AU220" s="220" t="s">
        <v>158</v>
      </c>
      <c r="AV220" s="15" t="s">
        <v>143</v>
      </c>
      <c r="AW220" s="15" t="s">
        <v>34</v>
      </c>
      <c r="AX220" s="15" t="s">
        <v>86</v>
      </c>
      <c r="AY220" s="220" t="s">
        <v>144</v>
      </c>
    </row>
    <row r="221" s="2" customFormat="1" ht="24.15" customHeight="1">
      <c r="A221" s="38"/>
      <c r="B221" s="179"/>
      <c r="C221" s="180" t="s">
        <v>334</v>
      </c>
      <c r="D221" s="180" t="s">
        <v>147</v>
      </c>
      <c r="E221" s="181" t="s">
        <v>618</v>
      </c>
      <c r="F221" s="182" t="s">
        <v>619</v>
      </c>
      <c r="G221" s="183" t="s">
        <v>271</v>
      </c>
      <c r="H221" s="184">
        <v>147.87700000000001</v>
      </c>
      <c r="I221" s="185"/>
      <c r="J221" s="186">
        <f>ROUND(I221*H221,2)</f>
        <v>0</v>
      </c>
      <c r="K221" s="182" t="s">
        <v>223</v>
      </c>
      <c r="L221" s="39"/>
      <c r="M221" s="187" t="s">
        <v>1</v>
      </c>
      <c r="N221" s="188" t="s">
        <v>44</v>
      </c>
      <c r="O221" s="77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1" t="s">
        <v>143</v>
      </c>
      <c r="AT221" s="191" t="s">
        <v>147</v>
      </c>
      <c r="AU221" s="191" t="s">
        <v>158</v>
      </c>
      <c r="AY221" s="19" t="s">
        <v>144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86</v>
      </c>
      <c r="BK221" s="192">
        <f>ROUND(I221*H221,2)</f>
        <v>0</v>
      </c>
      <c r="BL221" s="19" t="s">
        <v>143</v>
      </c>
      <c r="BM221" s="191" t="s">
        <v>620</v>
      </c>
    </row>
    <row r="222" s="2" customFormat="1">
      <c r="A222" s="38"/>
      <c r="B222" s="39"/>
      <c r="C222" s="38"/>
      <c r="D222" s="193" t="s">
        <v>152</v>
      </c>
      <c r="E222" s="38"/>
      <c r="F222" s="194" t="s">
        <v>621</v>
      </c>
      <c r="G222" s="38"/>
      <c r="H222" s="38"/>
      <c r="I222" s="195"/>
      <c r="J222" s="38"/>
      <c r="K222" s="38"/>
      <c r="L222" s="39"/>
      <c r="M222" s="196"/>
      <c r="N222" s="197"/>
      <c r="O222" s="77"/>
      <c r="P222" s="77"/>
      <c r="Q222" s="77"/>
      <c r="R222" s="77"/>
      <c r="S222" s="77"/>
      <c r="T222" s="7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9" t="s">
        <v>152</v>
      </c>
      <c r="AU222" s="19" t="s">
        <v>158</v>
      </c>
    </row>
    <row r="223" s="2" customFormat="1">
      <c r="A223" s="38"/>
      <c r="B223" s="39"/>
      <c r="C223" s="38"/>
      <c r="D223" s="202" t="s">
        <v>226</v>
      </c>
      <c r="E223" s="38"/>
      <c r="F223" s="203" t="s">
        <v>622</v>
      </c>
      <c r="G223" s="38"/>
      <c r="H223" s="38"/>
      <c r="I223" s="195"/>
      <c r="J223" s="38"/>
      <c r="K223" s="38"/>
      <c r="L223" s="39"/>
      <c r="M223" s="196"/>
      <c r="N223" s="197"/>
      <c r="O223" s="77"/>
      <c r="P223" s="77"/>
      <c r="Q223" s="77"/>
      <c r="R223" s="77"/>
      <c r="S223" s="77"/>
      <c r="T223" s="7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226</v>
      </c>
      <c r="AU223" s="19" t="s">
        <v>158</v>
      </c>
    </row>
    <row r="224" s="13" customFormat="1">
      <c r="A224" s="13"/>
      <c r="B224" s="204"/>
      <c r="C224" s="13"/>
      <c r="D224" s="193" t="s">
        <v>228</v>
      </c>
      <c r="E224" s="205" t="s">
        <v>1</v>
      </c>
      <c r="F224" s="206" t="s">
        <v>568</v>
      </c>
      <c r="G224" s="13"/>
      <c r="H224" s="205" t="s">
        <v>1</v>
      </c>
      <c r="I224" s="207"/>
      <c r="J224" s="13"/>
      <c r="K224" s="13"/>
      <c r="L224" s="204"/>
      <c r="M224" s="208"/>
      <c r="N224" s="209"/>
      <c r="O224" s="209"/>
      <c r="P224" s="209"/>
      <c r="Q224" s="209"/>
      <c r="R224" s="209"/>
      <c r="S224" s="209"/>
      <c r="T224" s="21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5" t="s">
        <v>228</v>
      </c>
      <c r="AU224" s="205" t="s">
        <v>158</v>
      </c>
      <c r="AV224" s="13" t="s">
        <v>86</v>
      </c>
      <c r="AW224" s="13" t="s">
        <v>34</v>
      </c>
      <c r="AX224" s="13" t="s">
        <v>79</v>
      </c>
      <c r="AY224" s="205" t="s">
        <v>144</v>
      </c>
    </row>
    <row r="225" s="13" customFormat="1">
      <c r="A225" s="13"/>
      <c r="B225" s="204"/>
      <c r="C225" s="13"/>
      <c r="D225" s="193" t="s">
        <v>228</v>
      </c>
      <c r="E225" s="205" t="s">
        <v>1</v>
      </c>
      <c r="F225" s="206" t="s">
        <v>623</v>
      </c>
      <c r="G225" s="13"/>
      <c r="H225" s="205" t="s">
        <v>1</v>
      </c>
      <c r="I225" s="207"/>
      <c r="J225" s="13"/>
      <c r="K225" s="13"/>
      <c r="L225" s="204"/>
      <c r="M225" s="208"/>
      <c r="N225" s="209"/>
      <c r="O225" s="209"/>
      <c r="P225" s="209"/>
      <c r="Q225" s="209"/>
      <c r="R225" s="209"/>
      <c r="S225" s="209"/>
      <c r="T225" s="21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5" t="s">
        <v>228</v>
      </c>
      <c r="AU225" s="205" t="s">
        <v>158</v>
      </c>
      <c r="AV225" s="13" t="s">
        <v>86</v>
      </c>
      <c r="AW225" s="13" t="s">
        <v>34</v>
      </c>
      <c r="AX225" s="13" t="s">
        <v>79</v>
      </c>
      <c r="AY225" s="205" t="s">
        <v>144</v>
      </c>
    </row>
    <row r="226" s="13" customFormat="1">
      <c r="A226" s="13"/>
      <c r="B226" s="204"/>
      <c r="C226" s="13"/>
      <c r="D226" s="193" t="s">
        <v>228</v>
      </c>
      <c r="E226" s="205" t="s">
        <v>1</v>
      </c>
      <c r="F226" s="206" t="s">
        <v>569</v>
      </c>
      <c r="G226" s="13"/>
      <c r="H226" s="205" t="s">
        <v>1</v>
      </c>
      <c r="I226" s="207"/>
      <c r="J226" s="13"/>
      <c r="K226" s="13"/>
      <c r="L226" s="204"/>
      <c r="M226" s="208"/>
      <c r="N226" s="209"/>
      <c r="O226" s="209"/>
      <c r="P226" s="209"/>
      <c r="Q226" s="209"/>
      <c r="R226" s="209"/>
      <c r="S226" s="209"/>
      <c r="T226" s="21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5" t="s">
        <v>228</v>
      </c>
      <c r="AU226" s="205" t="s">
        <v>158</v>
      </c>
      <c r="AV226" s="13" t="s">
        <v>86</v>
      </c>
      <c r="AW226" s="13" t="s">
        <v>34</v>
      </c>
      <c r="AX226" s="13" t="s">
        <v>79</v>
      </c>
      <c r="AY226" s="205" t="s">
        <v>144</v>
      </c>
    </row>
    <row r="227" s="14" customFormat="1">
      <c r="A227" s="14"/>
      <c r="B227" s="211"/>
      <c r="C227" s="14"/>
      <c r="D227" s="193" t="s">
        <v>228</v>
      </c>
      <c r="E227" s="212" t="s">
        <v>1</v>
      </c>
      <c r="F227" s="213" t="s">
        <v>624</v>
      </c>
      <c r="G227" s="14"/>
      <c r="H227" s="214">
        <v>38.271999999999998</v>
      </c>
      <c r="I227" s="215"/>
      <c r="J227" s="14"/>
      <c r="K227" s="14"/>
      <c r="L227" s="211"/>
      <c r="M227" s="216"/>
      <c r="N227" s="217"/>
      <c r="O227" s="217"/>
      <c r="P227" s="217"/>
      <c r="Q227" s="217"/>
      <c r="R227" s="217"/>
      <c r="S227" s="217"/>
      <c r="T227" s="21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12" t="s">
        <v>228</v>
      </c>
      <c r="AU227" s="212" t="s">
        <v>158</v>
      </c>
      <c r="AV227" s="14" t="s">
        <v>88</v>
      </c>
      <c r="AW227" s="14" t="s">
        <v>34</v>
      </c>
      <c r="AX227" s="14" t="s">
        <v>79</v>
      </c>
      <c r="AY227" s="212" t="s">
        <v>144</v>
      </c>
    </row>
    <row r="228" s="13" customFormat="1">
      <c r="A228" s="13"/>
      <c r="B228" s="204"/>
      <c r="C228" s="13"/>
      <c r="D228" s="193" t="s">
        <v>228</v>
      </c>
      <c r="E228" s="205" t="s">
        <v>1</v>
      </c>
      <c r="F228" s="206" t="s">
        <v>571</v>
      </c>
      <c r="G228" s="13"/>
      <c r="H228" s="205" t="s">
        <v>1</v>
      </c>
      <c r="I228" s="207"/>
      <c r="J228" s="13"/>
      <c r="K228" s="13"/>
      <c r="L228" s="204"/>
      <c r="M228" s="208"/>
      <c r="N228" s="209"/>
      <c r="O228" s="209"/>
      <c r="P228" s="209"/>
      <c r="Q228" s="209"/>
      <c r="R228" s="209"/>
      <c r="S228" s="209"/>
      <c r="T228" s="21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5" t="s">
        <v>228</v>
      </c>
      <c r="AU228" s="205" t="s">
        <v>158</v>
      </c>
      <c r="AV228" s="13" t="s">
        <v>86</v>
      </c>
      <c r="AW228" s="13" t="s">
        <v>34</v>
      </c>
      <c r="AX228" s="13" t="s">
        <v>79</v>
      </c>
      <c r="AY228" s="205" t="s">
        <v>144</v>
      </c>
    </row>
    <row r="229" s="14" customFormat="1">
      <c r="A229" s="14"/>
      <c r="B229" s="211"/>
      <c r="C229" s="14"/>
      <c r="D229" s="193" t="s">
        <v>228</v>
      </c>
      <c r="E229" s="212" t="s">
        <v>1</v>
      </c>
      <c r="F229" s="213" t="s">
        <v>625</v>
      </c>
      <c r="G229" s="14"/>
      <c r="H229" s="214">
        <v>51.424999999999997</v>
      </c>
      <c r="I229" s="215"/>
      <c r="J229" s="14"/>
      <c r="K229" s="14"/>
      <c r="L229" s="211"/>
      <c r="M229" s="216"/>
      <c r="N229" s="217"/>
      <c r="O229" s="217"/>
      <c r="P229" s="217"/>
      <c r="Q229" s="217"/>
      <c r="R229" s="217"/>
      <c r="S229" s="217"/>
      <c r="T229" s="21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12" t="s">
        <v>228</v>
      </c>
      <c r="AU229" s="212" t="s">
        <v>158</v>
      </c>
      <c r="AV229" s="14" t="s">
        <v>88</v>
      </c>
      <c r="AW229" s="14" t="s">
        <v>34</v>
      </c>
      <c r="AX229" s="14" t="s">
        <v>79</v>
      </c>
      <c r="AY229" s="212" t="s">
        <v>144</v>
      </c>
    </row>
    <row r="230" s="13" customFormat="1">
      <c r="A230" s="13"/>
      <c r="B230" s="204"/>
      <c r="C230" s="13"/>
      <c r="D230" s="193" t="s">
        <v>228</v>
      </c>
      <c r="E230" s="205" t="s">
        <v>1</v>
      </c>
      <c r="F230" s="206" t="s">
        <v>573</v>
      </c>
      <c r="G230" s="13"/>
      <c r="H230" s="205" t="s">
        <v>1</v>
      </c>
      <c r="I230" s="207"/>
      <c r="J230" s="13"/>
      <c r="K230" s="13"/>
      <c r="L230" s="204"/>
      <c r="M230" s="208"/>
      <c r="N230" s="209"/>
      <c r="O230" s="209"/>
      <c r="P230" s="209"/>
      <c r="Q230" s="209"/>
      <c r="R230" s="209"/>
      <c r="S230" s="209"/>
      <c r="T230" s="21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05" t="s">
        <v>228</v>
      </c>
      <c r="AU230" s="205" t="s">
        <v>158</v>
      </c>
      <c r="AV230" s="13" t="s">
        <v>86</v>
      </c>
      <c r="AW230" s="13" t="s">
        <v>34</v>
      </c>
      <c r="AX230" s="13" t="s">
        <v>79</v>
      </c>
      <c r="AY230" s="205" t="s">
        <v>144</v>
      </c>
    </row>
    <row r="231" s="14" customFormat="1">
      <c r="A231" s="14"/>
      <c r="B231" s="211"/>
      <c r="C231" s="14"/>
      <c r="D231" s="193" t="s">
        <v>228</v>
      </c>
      <c r="E231" s="212" t="s">
        <v>1</v>
      </c>
      <c r="F231" s="213" t="s">
        <v>626</v>
      </c>
      <c r="G231" s="14"/>
      <c r="H231" s="214">
        <v>47.979999999999997</v>
      </c>
      <c r="I231" s="215"/>
      <c r="J231" s="14"/>
      <c r="K231" s="14"/>
      <c r="L231" s="211"/>
      <c r="M231" s="216"/>
      <c r="N231" s="217"/>
      <c r="O231" s="217"/>
      <c r="P231" s="217"/>
      <c r="Q231" s="217"/>
      <c r="R231" s="217"/>
      <c r="S231" s="217"/>
      <c r="T231" s="21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12" t="s">
        <v>228</v>
      </c>
      <c r="AU231" s="212" t="s">
        <v>158</v>
      </c>
      <c r="AV231" s="14" t="s">
        <v>88</v>
      </c>
      <c r="AW231" s="14" t="s">
        <v>34</v>
      </c>
      <c r="AX231" s="14" t="s">
        <v>79</v>
      </c>
      <c r="AY231" s="212" t="s">
        <v>144</v>
      </c>
    </row>
    <row r="232" s="13" customFormat="1">
      <c r="A232" s="13"/>
      <c r="B232" s="204"/>
      <c r="C232" s="13"/>
      <c r="D232" s="193" t="s">
        <v>228</v>
      </c>
      <c r="E232" s="205" t="s">
        <v>1</v>
      </c>
      <c r="F232" s="206" t="s">
        <v>575</v>
      </c>
      <c r="G232" s="13"/>
      <c r="H232" s="205" t="s">
        <v>1</v>
      </c>
      <c r="I232" s="207"/>
      <c r="J232" s="13"/>
      <c r="K232" s="13"/>
      <c r="L232" s="204"/>
      <c r="M232" s="208"/>
      <c r="N232" s="209"/>
      <c r="O232" s="209"/>
      <c r="P232" s="209"/>
      <c r="Q232" s="209"/>
      <c r="R232" s="209"/>
      <c r="S232" s="209"/>
      <c r="T232" s="21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05" t="s">
        <v>228</v>
      </c>
      <c r="AU232" s="205" t="s">
        <v>158</v>
      </c>
      <c r="AV232" s="13" t="s">
        <v>86</v>
      </c>
      <c r="AW232" s="13" t="s">
        <v>34</v>
      </c>
      <c r="AX232" s="13" t="s">
        <v>79</v>
      </c>
      <c r="AY232" s="205" t="s">
        <v>144</v>
      </c>
    </row>
    <row r="233" s="14" customFormat="1">
      <c r="A233" s="14"/>
      <c r="B233" s="211"/>
      <c r="C233" s="14"/>
      <c r="D233" s="193" t="s">
        <v>228</v>
      </c>
      <c r="E233" s="212" t="s">
        <v>1</v>
      </c>
      <c r="F233" s="213" t="s">
        <v>627</v>
      </c>
      <c r="G233" s="14"/>
      <c r="H233" s="214">
        <v>10.199999999999999</v>
      </c>
      <c r="I233" s="215"/>
      <c r="J233" s="14"/>
      <c r="K233" s="14"/>
      <c r="L233" s="211"/>
      <c r="M233" s="216"/>
      <c r="N233" s="217"/>
      <c r="O233" s="217"/>
      <c r="P233" s="217"/>
      <c r="Q233" s="217"/>
      <c r="R233" s="217"/>
      <c r="S233" s="217"/>
      <c r="T233" s="21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12" t="s">
        <v>228</v>
      </c>
      <c r="AU233" s="212" t="s">
        <v>158</v>
      </c>
      <c r="AV233" s="14" t="s">
        <v>88</v>
      </c>
      <c r="AW233" s="14" t="s">
        <v>34</v>
      </c>
      <c r="AX233" s="14" t="s">
        <v>79</v>
      </c>
      <c r="AY233" s="212" t="s">
        <v>144</v>
      </c>
    </row>
    <row r="234" s="15" customFormat="1">
      <c r="A234" s="15"/>
      <c r="B234" s="219"/>
      <c r="C234" s="15"/>
      <c r="D234" s="193" t="s">
        <v>228</v>
      </c>
      <c r="E234" s="220" t="s">
        <v>1</v>
      </c>
      <c r="F234" s="221" t="s">
        <v>231</v>
      </c>
      <c r="G234" s="15"/>
      <c r="H234" s="222">
        <v>147.87700000000001</v>
      </c>
      <c r="I234" s="223"/>
      <c r="J234" s="15"/>
      <c r="K234" s="15"/>
      <c r="L234" s="219"/>
      <c r="M234" s="224"/>
      <c r="N234" s="225"/>
      <c r="O234" s="225"/>
      <c r="P234" s="225"/>
      <c r="Q234" s="225"/>
      <c r="R234" s="225"/>
      <c r="S234" s="225"/>
      <c r="T234" s="22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20" t="s">
        <v>228</v>
      </c>
      <c r="AU234" s="220" t="s">
        <v>158</v>
      </c>
      <c r="AV234" s="15" t="s">
        <v>143</v>
      </c>
      <c r="AW234" s="15" t="s">
        <v>34</v>
      </c>
      <c r="AX234" s="15" t="s">
        <v>86</v>
      </c>
      <c r="AY234" s="220" t="s">
        <v>144</v>
      </c>
    </row>
    <row r="235" s="2" customFormat="1" ht="24.15" customHeight="1">
      <c r="A235" s="38"/>
      <c r="B235" s="179"/>
      <c r="C235" s="180" t="s">
        <v>8</v>
      </c>
      <c r="D235" s="180" t="s">
        <v>147</v>
      </c>
      <c r="E235" s="181" t="s">
        <v>628</v>
      </c>
      <c r="F235" s="182" t="s">
        <v>629</v>
      </c>
      <c r="G235" s="183" t="s">
        <v>271</v>
      </c>
      <c r="H235" s="184">
        <v>266.25400000000002</v>
      </c>
      <c r="I235" s="185"/>
      <c r="J235" s="186">
        <f>ROUND(I235*H235,2)</f>
        <v>0</v>
      </c>
      <c r="K235" s="182" t="s">
        <v>1</v>
      </c>
      <c r="L235" s="39"/>
      <c r="M235" s="187" t="s">
        <v>1</v>
      </c>
      <c r="N235" s="188" t="s">
        <v>44</v>
      </c>
      <c r="O235" s="77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1" t="s">
        <v>143</v>
      </c>
      <c r="AT235" s="191" t="s">
        <v>147</v>
      </c>
      <c r="AU235" s="191" t="s">
        <v>158</v>
      </c>
      <c r="AY235" s="19" t="s">
        <v>144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86</v>
      </c>
      <c r="BK235" s="192">
        <f>ROUND(I235*H235,2)</f>
        <v>0</v>
      </c>
      <c r="BL235" s="19" t="s">
        <v>143</v>
      </c>
      <c r="BM235" s="191" t="s">
        <v>630</v>
      </c>
    </row>
    <row r="236" s="13" customFormat="1">
      <c r="A236" s="13"/>
      <c r="B236" s="204"/>
      <c r="C236" s="13"/>
      <c r="D236" s="193" t="s">
        <v>228</v>
      </c>
      <c r="E236" s="205" t="s">
        <v>1</v>
      </c>
      <c r="F236" s="206" t="s">
        <v>568</v>
      </c>
      <c r="G236" s="13"/>
      <c r="H236" s="205" t="s">
        <v>1</v>
      </c>
      <c r="I236" s="207"/>
      <c r="J236" s="13"/>
      <c r="K236" s="13"/>
      <c r="L236" s="204"/>
      <c r="M236" s="208"/>
      <c r="N236" s="209"/>
      <c r="O236" s="209"/>
      <c r="P236" s="209"/>
      <c r="Q236" s="209"/>
      <c r="R236" s="209"/>
      <c r="S236" s="209"/>
      <c r="T236" s="21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5" t="s">
        <v>228</v>
      </c>
      <c r="AU236" s="205" t="s">
        <v>158</v>
      </c>
      <c r="AV236" s="13" t="s">
        <v>86</v>
      </c>
      <c r="AW236" s="13" t="s">
        <v>34</v>
      </c>
      <c r="AX236" s="13" t="s">
        <v>79</v>
      </c>
      <c r="AY236" s="205" t="s">
        <v>144</v>
      </c>
    </row>
    <row r="237" s="13" customFormat="1">
      <c r="A237" s="13"/>
      <c r="B237" s="204"/>
      <c r="C237" s="13"/>
      <c r="D237" s="193" t="s">
        <v>228</v>
      </c>
      <c r="E237" s="205" t="s">
        <v>1</v>
      </c>
      <c r="F237" s="206" t="s">
        <v>631</v>
      </c>
      <c r="G237" s="13"/>
      <c r="H237" s="205" t="s">
        <v>1</v>
      </c>
      <c r="I237" s="207"/>
      <c r="J237" s="13"/>
      <c r="K237" s="13"/>
      <c r="L237" s="204"/>
      <c r="M237" s="208"/>
      <c r="N237" s="209"/>
      <c r="O237" s="209"/>
      <c r="P237" s="209"/>
      <c r="Q237" s="209"/>
      <c r="R237" s="209"/>
      <c r="S237" s="209"/>
      <c r="T237" s="21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05" t="s">
        <v>228</v>
      </c>
      <c r="AU237" s="205" t="s">
        <v>158</v>
      </c>
      <c r="AV237" s="13" t="s">
        <v>86</v>
      </c>
      <c r="AW237" s="13" t="s">
        <v>34</v>
      </c>
      <c r="AX237" s="13" t="s">
        <v>79</v>
      </c>
      <c r="AY237" s="205" t="s">
        <v>144</v>
      </c>
    </row>
    <row r="238" s="13" customFormat="1">
      <c r="A238" s="13"/>
      <c r="B238" s="204"/>
      <c r="C238" s="13"/>
      <c r="D238" s="193" t="s">
        <v>228</v>
      </c>
      <c r="E238" s="205" t="s">
        <v>1</v>
      </c>
      <c r="F238" s="206" t="s">
        <v>569</v>
      </c>
      <c r="G238" s="13"/>
      <c r="H238" s="205" t="s">
        <v>1</v>
      </c>
      <c r="I238" s="207"/>
      <c r="J238" s="13"/>
      <c r="K238" s="13"/>
      <c r="L238" s="204"/>
      <c r="M238" s="208"/>
      <c r="N238" s="209"/>
      <c r="O238" s="209"/>
      <c r="P238" s="209"/>
      <c r="Q238" s="209"/>
      <c r="R238" s="209"/>
      <c r="S238" s="209"/>
      <c r="T238" s="21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5" t="s">
        <v>228</v>
      </c>
      <c r="AU238" s="205" t="s">
        <v>158</v>
      </c>
      <c r="AV238" s="13" t="s">
        <v>86</v>
      </c>
      <c r="AW238" s="13" t="s">
        <v>34</v>
      </c>
      <c r="AX238" s="13" t="s">
        <v>79</v>
      </c>
      <c r="AY238" s="205" t="s">
        <v>144</v>
      </c>
    </row>
    <row r="239" s="14" customFormat="1">
      <c r="A239" s="14"/>
      <c r="B239" s="211"/>
      <c r="C239" s="14"/>
      <c r="D239" s="193" t="s">
        <v>228</v>
      </c>
      <c r="E239" s="212" t="s">
        <v>1</v>
      </c>
      <c r="F239" s="213" t="s">
        <v>624</v>
      </c>
      <c r="G239" s="14"/>
      <c r="H239" s="214">
        <v>38.271999999999998</v>
      </c>
      <c r="I239" s="215"/>
      <c r="J239" s="14"/>
      <c r="K239" s="14"/>
      <c r="L239" s="211"/>
      <c r="M239" s="216"/>
      <c r="N239" s="217"/>
      <c r="O239" s="217"/>
      <c r="P239" s="217"/>
      <c r="Q239" s="217"/>
      <c r="R239" s="217"/>
      <c r="S239" s="217"/>
      <c r="T239" s="21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12" t="s">
        <v>228</v>
      </c>
      <c r="AU239" s="212" t="s">
        <v>158</v>
      </c>
      <c r="AV239" s="14" t="s">
        <v>88</v>
      </c>
      <c r="AW239" s="14" t="s">
        <v>34</v>
      </c>
      <c r="AX239" s="14" t="s">
        <v>79</v>
      </c>
      <c r="AY239" s="212" t="s">
        <v>144</v>
      </c>
    </row>
    <row r="240" s="13" customFormat="1">
      <c r="A240" s="13"/>
      <c r="B240" s="204"/>
      <c r="C240" s="13"/>
      <c r="D240" s="193" t="s">
        <v>228</v>
      </c>
      <c r="E240" s="205" t="s">
        <v>1</v>
      </c>
      <c r="F240" s="206" t="s">
        <v>571</v>
      </c>
      <c r="G240" s="13"/>
      <c r="H240" s="205" t="s">
        <v>1</v>
      </c>
      <c r="I240" s="207"/>
      <c r="J240" s="13"/>
      <c r="K240" s="13"/>
      <c r="L240" s="204"/>
      <c r="M240" s="208"/>
      <c r="N240" s="209"/>
      <c r="O240" s="209"/>
      <c r="P240" s="209"/>
      <c r="Q240" s="209"/>
      <c r="R240" s="209"/>
      <c r="S240" s="209"/>
      <c r="T240" s="21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5" t="s">
        <v>228</v>
      </c>
      <c r="AU240" s="205" t="s">
        <v>158</v>
      </c>
      <c r="AV240" s="13" t="s">
        <v>86</v>
      </c>
      <c r="AW240" s="13" t="s">
        <v>34</v>
      </c>
      <c r="AX240" s="13" t="s">
        <v>79</v>
      </c>
      <c r="AY240" s="205" t="s">
        <v>144</v>
      </c>
    </row>
    <row r="241" s="14" customFormat="1">
      <c r="A241" s="14"/>
      <c r="B241" s="211"/>
      <c r="C241" s="14"/>
      <c r="D241" s="193" t="s">
        <v>228</v>
      </c>
      <c r="E241" s="212" t="s">
        <v>1</v>
      </c>
      <c r="F241" s="213" t="s">
        <v>625</v>
      </c>
      <c r="G241" s="14"/>
      <c r="H241" s="214">
        <v>51.424999999999997</v>
      </c>
      <c r="I241" s="215"/>
      <c r="J241" s="14"/>
      <c r="K241" s="14"/>
      <c r="L241" s="211"/>
      <c r="M241" s="216"/>
      <c r="N241" s="217"/>
      <c r="O241" s="217"/>
      <c r="P241" s="217"/>
      <c r="Q241" s="217"/>
      <c r="R241" s="217"/>
      <c r="S241" s="217"/>
      <c r="T241" s="21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12" t="s">
        <v>228</v>
      </c>
      <c r="AU241" s="212" t="s">
        <v>158</v>
      </c>
      <c r="AV241" s="14" t="s">
        <v>88</v>
      </c>
      <c r="AW241" s="14" t="s">
        <v>34</v>
      </c>
      <c r="AX241" s="14" t="s">
        <v>79</v>
      </c>
      <c r="AY241" s="212" t="s">
        <v>144</v>
      </c>
    </row>
    <row r="242" s="13" customFormat="1">
      <c r="A242" s="13"/>
      <c r="B242" s="204"/>
      <c r="C242" s="13"/>
      <c r="D242" s="193" t="s">
        <v>228</v>
      </c>
      <c r="E242" s="205" t="s">
        <v>1</v>
      </c>
      <c r="F242" s="206" t="s">
        <v>573</v>
      </c>
      <c r="G242" s="13"/>
      <c r="H242" s="205" t="s">
        <v>1</v>
      </c>
      <c r="I242" s="207"/>
      <c r="J242" s="13"/>
      <c r="K242" s="13"/>
      <c r="L242" s="204"/>
      <c r="M242" s="208"/>
      <c r="N242" s="209"/>
      <c r="O242" s="209"/>
      <c r="P242" s="209"/>
      <c r="Q242" s="209"/>
      <c r="R242" s="209"/>
      <c r="S242" s="209"/>
      <c r="T242" s="21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5" t="s">
        <v>228</v>
      </c>
      <c r="AU242" s="205" t="s">
        <v>158</v>
      </c>
      <c r="AV242" s="13" t="s">
        <v>86</v>
      </c>
      <c r="AW242" s="13" t="s">
        <v>34</v>
      </c>
      <c r="AX242" s="13" t="s">
        <v>79</v>
      </c>
      <c r="AY242" s="205" t="s">
        <v>144</v>
      </c>
    </row>
    <row r="243" s="14" customFormat="1">
      <c r="A243" s="14"/>
      <c r="B243" s="211"/>
      <c r="C243" s="14"/>
      <c r="D243" s="193" t="s">
        <v>228</v>
      </c>
      <c r="E243" s="212" t="s">
        <v>1</v>
      </c>
      <c r="F243" s="213" t="s">
        <v>626</v>
      </c>
      <c r="G243" s="14"/>
      <c r="H243" s="214">
        <v>47.979999999999997</v>
      </c>
      <c r="I243" s="215"/>
      <c r="J243" s="14"/>
      <c r="K243" s="14"/>
      <c r="L243" s="211"/>
      <c r="M243" s="216"/>
      <c r="N243" s="217"/>
      <c r="O243" s="217"/>
      <c r="P243" s="217"/>
      <c r="Q243" s="217"/>
      <c r="R243" s="217"/>
      <c r="S243" s="217"/>
      <c r="T243" s="21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12" t="s">
        <v>228</v>
      </c>
      <c r="AU243" s="212" t="s">
        <v>158</v>
      </c>
      <c r="AV243" s="14" t="s">
        <v>88</v>
      </c>
      <c r="AW243" s="14" t="s">
        <v>34</v>
      </c>
      <c r="AX243" s="14" t="s">
        <v>79</v>
      </c>
      <c r="AY243" s="212" t="s">
        <v>144</v>
      </c>
    </row>
    <row r="244" s="13" customFormat="1">
      <c r="A244" s="13"/>
      <c r="B244" s="204"/>
      <c r="C244" s="13"/>
      <c r="D244" s="193" t="s">
        <v>228</v>
      </c>
      <c r="E244" s="205" t="s">
        <v>1</v>
      </c>
      <c r="F244" s="206" t="s">
        <v>575</v>
      </c>
      <c r="G244" s="13"/>
      <c r="H244" s="205" t="s">
        <v>1</v>
      </c>
      <c r="I244" s="207"/>
      <c r="J244" s="13"/>
      <c r="K244" s="13"/>
      <c r="L244" s="204"/>
      <c r="M244" s="208"/>
      <c r="N244" s="209"/>
      <c r="O244" s="209"/>
      <c r="P244" s="209"/>
      <c r="Q244" s="209"/>
      <c r="R244" s="209"/>
      <c r="S244" s="209"/>
      <c r="T244" s="21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5" t="s">
        <v>228</v>
      </c>
      <c r="AU244" s="205" t="s">
        <v>158</v>
      </c>
      <c r="AV244" s="13" t="s">
        <v>86</v>
      </c>
      <c r="AW244" s="13" t="s">
        <v>34</v>
      </c>
      <c r="AX244" s="13" t="s">
        <v>79</v>
      </c>
      <c r="AY244" s="205" t="s">
        <v>144</v>
      </c>
    </row>
    <row r="245" s="14" customFormat="1">
      <c r="A245" s="14"/>
      <c r="B245" s="211"/>
      <c r="C245" s="14"/>
      <c r="D245" s="193" t="s">
        <v>228</v>
      </c>
      <c r="E245" s="212" t="s">
        <v>1</v>
      </c>
      <c r="F245" s="213" t="s">
        <v>627</v>
      </c>
      <c r="G245" s="14"/>
      <c r="H245" s="214">
        <v>10.199999999999999</v>
      </c>
      <c r="I245" s="215"/>
      <c r="J245" s="14"/>
      <c r="K245" s="14"/>
      <c r="L245" s="211"/>
      <c r="M245" s="216"/>
      <c r="N245" s="217"/>
      <c r="O245" s="217"/>
      <c r="P245" s="217"/>
      <c r="Q245" s="217"/>
      <c r="R245" s="217"/>
      <c r="S245" s="217"/>
      <c r="T245" s="21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12" t="s">
        <v>228</v>
      </c>
      <c r="AU245" s="212" t="s">
        <v>158</v>
      </c>
      <c r="AV245" s="14" t="s">
        <v>88</v>
      </c>
      <c r="AW245" s="14" t="s">
        <v>34</v>
      </c>
      <c r="AX245" s="14" t="s">
        <v>79</v>
      </c>
      <c r="AY245" s="212" t="s">
        <v>144</v>
      </c>
    </row>
    <row r="246" s="16" customFormat="1">
      <c r="A246" s="16"/>
      <c r="B246" s="227"/>
      <c r="C246" s="16"/>
      <c r="D246" s="193" t="s">
        <v>228</v>
      </c>
      <c r="E246" s="228" t="s">
        <v>1</v>
      </c>
      <c r="F246" s="229" t="s">
        <v>287</v>
      </c>
      <c r="G246" s="16"/>
      <c r="H246" s="230">
        <v>147.87700000000001</v>
      </c>
      <c r="I246" s="231"/>
      <c r="J246" s="16"/>
      <c r="K246" s="16"/>
      <c r="L246" s="227"/>
      <c r="M246" s="232"/>
      <c r="N246" s="233"/>
      <c r="O246" s="233"/>
      <c r="P246" s="233"/>
      <c r="Q246" s="233"/>
      <c r="R246" s="233"/>
      <c r="S246" s="233"/>
      <c r="T246" s="234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28" t="s">
        <v>228</v>
      </c>
      <c r="AU246" s="228" t="s">
        <v>158</v>
      </c>
      <c r="AV246" s="16" t="s">
        <v>158</v>
      </c>
      <c r="AW246" s="16" t="s">
        <v>34</v>
      </c>
      <c r="AX246" s="16" t="s">
        <v>79</v>
      </c>
      <c r="AY246" s="228" t="s">
        <v>144</v>
      </c>
    </row>
    <row r="247" s="13" customFormat="1">
      <c r="A247" s="13"/>
      <c r="B247" s="204"/>
      <c r="C247" s="13"/>
      <c r="D247" s="193" t="s">
        <v>228</v>
      </c>
      <c r="E247" s="205" t="s">
        <v>1</v>
      </c>
      <c r="F247" s="206" t="s">
        <v>632</v>
      </c>
      <c r="G247" s="13"/>
      <c r="H247" s="205" t="s">
        <v>1</v>
      </c>
      <c r="I247" s="207"/>
      <c r="J247" s="13"/>
      <c r="K247" s="13"/>
      <c r="L247" s="204"/>
      <c r="M247" s="208"/>
      <c r="N247" s="209"/>
      <c r="O247" s="209"/>
      <c r="P247" s="209"/>
      <c r="Q247" s="209"/>
      <c r="R247" s="209"/>
      <c r="S247" s="209"/>
      <c r="T247" s="21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5" t="s">
        <v>228</v>
      </c>
      <c r="AU247" s="205" t="s">
        <v>158</v>
      </c>
      <c r="AV247" s="13" t="s">
        <v>86</v>
      </c>
      <c r="AW247" s="13" t="s">
        <v>34</v>
      </c>
      <c r="AX247" s="13" t="s">
        <v>79</v>
      </c>
      <c r="AY247" s="205" t="s">
        <v>144</v>
      </c>
    </row>
    <row r="248" s="14" customFormat="1">
      <c r="A248" s="14"/>
      <c r="B248" s="211"/>
      <c r="C248" s="14"/>
      <c r="D248" s="193" t="s">
        <v>228</v>
      </c>
      <c r="E248" s="212" t="s">
        <v>1</v>
      </c>
      <c r="F248" s="213" t="s">
        <v>633</v>
      </c>
      <c r="G248" s="14"/>
      <c r="H248" s="214">
        <v>147.87700000000001</v>
      </c>
      <c r="I248" s="215"/>
      <c r="J248" s="14"/>
      <c r="K248" s="14"/>
      <c r="L248" s="211"/>
      <c r="M248" s="216"/>
      <c r="N248" s="217"/>
      <c r="O248" s="217"/>
      <c r="P248" s="217"/>
      <c r="Q248" s="217"/>
      <c r="R248" s="217"/>
      <c r="S248" s="217"/>
      <c r="T248" s="21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12" t="s">
        <v>228</v>
      </c>
      <c r="AU248" s="212" t="s">
        <v>158</v>
      </c>
      <c r="AV248" s="14" t="s">
        <v>88</v>
      </c>
      <c r="AW248" s="14" t="s">
        <v>34</v>
      </c>
      <c r="AX248" s="14" t="s">
        <v>79</v>
      </c>
      <c r="AY248" s="212" t="s">
        <v>144</v>
      </c>
    </row>
    <row r="249" s="13" customFormat="1">
      <c r="A249" s="13"/>
      <c r="B249" s="204"/>
      <c r="C249" s="13"/>
      <c r="D249" s="193" t="s">
        <v>228</v>
      </c>
      <c r="E249" s="205" t="s">
        <v>1</v>
      </c>
      <c r="F249" s="206" t="s">
        <v>634</v>
      </c>
      <c r="G249" s="13"/>
      <c r="H249" s="205" t="s">
        <v>1</v>
      </c>
      <c r="I249" s="207"/>
      <c r="J249" s="13"/>
      <c r="K249" s="13"/>
      <c r="L249" s="204"/>
      <c r="M249" s="208"/>
      <c r="N249" s="209"/>
      <c r="O249" s="209"/>
      <c r="P249" s="209"/>
      <c r="Q249" s="209"/>
      <c r="R249" s="209"/>
      <c r="S249" s="209"/>
      <c r="T249" s="21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5" t="s">
        <v>228</v>
      </c>
      <c r="AU249" s="205" t="s">
        <v>158</v>
      </c>
      <c r="AV249" s="13" t="s">
        <v>86</v>
      </c>
      <c r="AW249" s="13" t="s">
        <v>34</v>
      </c>
      <c r="AX249" s="13" t="s">
        <v>79</v>
      </c>
      <c r="AY249" s="205" t="s">
        <v>144</v>
      </c>
    </row>
    <row r="250" s="14" customFormat="1">
      <c r="A250" s="14"/>
      <c r="B250" s="211"/>
      <c r="C250" s="14"/>
      <c r="D250" s="193" t="s">
        <v>228</v>
      </c>
      <c r="E250" s="212" t="s">
        <v>1</v>
      </c>
      <c r="F250" s="213" t="s">
        <v>635</v>
      </c>
      <c r="G250" s="14"/>
      <c r="H250" s="214">
        <v>-29.5</v>
      </c>
      <c r="I250" s="215"/>
      <c r="J250" s="14"/>
      <c r="K250" s="14"/>
      <c r="L250" s="211"/>
      <c r="M250" s="216"/>
      <c r="N250" s="217"/>
      <c r="O250" s="217"/>
      <c r="P250" s="217"/>
      <c r="Q250" s="217"/>
      <c r="R250" s="217"/>
      <c r="S250" s="217"/>
      <c r="T250" s="21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12" t="s">
        <v>228</v>
      </c>
      <c r="AU250" s="212" t="s">
        <v>158</v>
      </c>
      <c r="AV250" s="14" t="s">
        <v>88</v>
      </c>
      <c r="AW250" s="14" t="s">
        <v>34</v>
      </c>
      <c r="AX250" s="14" t="s">
        <v>79</v>
      </c>
      <c r="AY250" s="212" t="s">
        <v>144</v>
      </c>
    </row>
    <row r="251" s="16" customFormat="1">
      <c r="A251" s="16"/>
      <c r="B251" s="227"/>
      <c r="C251" s="16"/>
      <c r="D251" s="193" t="s">
        <v>228</v>
      </c>
      <c r="E251" s="228" t="s">
        <v>1</v>
      </c>
      <c r="F251" s="229" t="s">
        <v>287</v>
      </c>
      <c r="G251" s="16"/>
      <c r="H251" s="230">
        <v>118.377</v>
      </c>
      <c r="I251" s="231"/>
      <c r="J251" s="16"/>
      <c r="K251" s="16"/>
      <c r="L251" s="227"/>
      <c r="M251" s="232"/>
      <c r="N251" s="233"/>
      <c r="O251" s="233"/>
      <c r="P251" s="233"/>
      <c r="Q251" s="233"/>
      <c r="R251" s="233"/>
      <c r="S251" s="233"/>
      <c r="T251" s="234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28" t="s">
        <v>228</v>
      </c>
      <c r="AU251" s="228" t="s">
        <v>158</v>
      </c>
      <c r="AV251" s="16" t="s">
        <v>158</v>
      </c>
      <c r="AW251" s="16" t="s">
        <v>34</v>
      </c>
      <c r="AX251" s="16" t="s">
        <v>79</v>
      </c>
      <c r="AY251" s="228" t="s">
        <v>144</v>
      </c>
    </row>
    <row r="252" s="15" customFormat="1">
      <c r="A252" s="15"/>
      <c r="B252" s="219"/>
      <c r="C252" s="15"/>
      <c r="D252" s="193" t="s">
        <v>228</v>
      </c>
      <c r="E252" s="220" t="s">
        <v>1</v>
      </c>
      <c r="F252" s="221" t="s">
        <v>231</v>
      </c>
      <c r="G252" s="15"/>
      <c r="H252" s="222">
        <v>266.25400000000002</v>
      </c>
      <c r="I252" s="223"/>
      <c r="J252" s="15"/>
      <c r="K252" s="15"/>
      <c r="L252" s="219"/>
      <c r="M252" s="224"/>
      <c r="N252" s="225"/>
      <c r="O252" s="225"/>
      <c r="P252" s="225"/>
      <c r="Q252" s="225"/>
      <c r="R252" s="225"/>
      <c r="S252" s="225"/>
      <c r="T252" s="22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20" t="s">
        <v>228</v>
      </c>
      <c r="AU252" s="220" t="s">
        <v>158</v>
      </c>
      <c r="AV252" s="15" t="s">
        <v>143</v>
      </c>
      <c r="AW252" s="15" t="s">
        <v>34</v>
      </c>
      <c r="AX252" s="15" t="s">
        <v>86</v>
      </c>
      <c r="AY252" s="220" t="s">
        <v>144</v>
      </c>
    </row>
    <row r="253" s="2" customFormat="1" ht="16.5" customHeight="1">
      <c r="A253" s="38"/>
      <c r="B253" s="179"/>
      <c r="C253" s="235" t="s">
        <v>370</v>
      </c>
      <c r="D253" s="235" t="s">
        <v>371</v>
      </c>
      <c r="E253" s="236" t="s">
        <v>636</v>
      </c>
      <c r="F253" s="237" t="s">
        <v>637</v>
      </c>
      <c r="G253" s="238" t="s">
        <v>264</v>
      </c>
      <c r="H253" s="239">
        <v>29.574999999999999</v>
      </c>
      <c r="I253" s="240"/>
      <c r="J253" s="241">
        <f>ROUND(I253*H253,2)</f>
        <v>0</v>
      </c>
      <c r="K253" s="237" t="s">
        <v>223</v>
      </c>
      <c r="L253" s="242"/>
      <c r="M253" s="243" t="s">
        <v>1</v>
      </c>
      <c r="N253" s="244" t="s">
        <v>44</v>
      </c>
      <c r="O253" s="77"/>
      <c r="P253" s="189">
        <f>O253*H253</f>
        <v>0</v>
      </c>
      <c r="Q253" s="189">
        <v>1</v>
      </c>
      <c r="R253" s="189">
        <f>Q253*H253</f>
        <v>29.574999999999999</v>
      </c>
      <c r="S253" s="189">
        <v>0</v>
      </c>
      <c r="T253" s="19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1" t="s">
        <v>182</v>
      </c>
      <c r="AT253" s="191" t="s">
        <v>371</v>
      </c>
      <c r="AU253" s="191" t="s">
        <v>158</v>
      </c>
      <c r="AY253" s="19" t="s">
        <v>144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86</v>
      </c>
      <c r="BK253" s="192">
        <f>ROUND(I253*H253,2)</f>
        <v>0</v>
      </c>
      <c r="BL253" s="19" t="s">
        <v>143</v>
      </c>
      <c r="BM253" s="191" t="s">
        <v>638</v>
      </c>
    </row>
    <row r="254" s="2" customFormat="1">
      <c r="A254" s="38"/>
      <c r="B254" s="39"/>
      <c r="C254" s="38"/>
      <c r="D254" s="193" t="s">
        <v>152</v>
      </c>
      <c r="E254" s="38"/>
      <c r="F254" s="194" t="s">
        <v>637</v>
      </c>
      <c r="G254" s="38"/>
      <c r="H254" s="38"/>
      <c r="I254" s="195"/>
      <c r="J254" s="38"/>
      <c r="K254" s="38"/>
      <c r="L254" s="39"/>
      <c r="M254" s="196"/>
      <c r="N254" s="197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152</v>
      </c>
      <c r="AU254" s="19" t="s">
        <v>158</v>
      </c>
    </row>
    <row r="255" s="13" customFormat="1">
      <c r="A255" s="13"/>
      <c r="B255" s="204"/>
      <c r="C255" s="13"/>
      <c r="D255" s="193" t="s">
        <v>228</v>
      </c>
      <c r="E255" s="205" t="s">
        <v>1</v>
      </c>
      <c r="F255" s="206" t="s">
        <v>568</v>
      </c>
      <c r="G255" s="13"/>
      <c r="H255" s="205" t="s">
        <v>1</v>
      </c>
      <c r="I255" s="207"/>
      <c r="J255" s="13"/>
      <c r="K255" s="13"/>
      <c r="L255" s="204"/>
      <c r="M255" s="208"/>
      <c r="N255" s="209"/>
      <c r="O255" s="209"/>
      <c r="P255" s="209"/>
      <c r="Q255" s="209"/>
      <c r="R255" s="209"/>
      <c r="S255" s="209"/>
      <c r="T255" s="21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5" t="s">
        <v>228</v>
      </c>
      <c r="AU255" s="205" t="s">
        <v>158</v>
      </c>
      <c r="AV255" s="13" t="s">
        <v>86</v>
      </c>
      <c r="AW255" s="13" t="s">
        <v>34</v>
      </c>
      <c r="AX255" s="13" t="s">
        <v>79</v>
      </c>
      <c r="AY255" s="205" t="s">
        <v>144</v>
      </c>
    </row>
    <row r="256" s="13" customFormat="1">
      <c r="A256" s="13"/>
      <c r="B256" s="204"/>
      <c r="C256" s="13"/>
      <c r="D256" s="193" t="s">
        <v>228</v>
      </c>
      <c r="E256" s="205" t="s">
        <v>1</v>
      </c>
      <c r="F256" s="206" t="s">
        <v>623</v>
      </c>
      <c r="G256" s="13"/>
      <c r="H256" s="205" t="s">
        <v>1</v>
      </c>
      <c r="I256" s="207"/>
      <c r="J256" s="13"/>
      <c r="K256" s="13"/>
      <c r="L256" s="204"/>
      <c r="M256" s="208"/>
      <c r="N256" s="209"/>
      <c r="O256" s="209"/>
      <c r="P256" s="209"/>
      <c r="Q256" s="209"/>
      <c r="R256" s="209"/>
      <c r="S256" s="209"/>
      <c r="T256" s="21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5" t="s">
        <v>228</v>
      </c>
      <c r="AU256" s="205" t="s">
        <v>158</v>
      </c>
      <c r="AV256" s="13" t="s">
        <v>86</v>
      </c>
      <c r="AW256" s="13" t="s">
        <v>34</v>
      </c>
      <c r="AX256" s="13" t="s">
        <v>79</v>
      </c>
      <c r="AY256" s="205" t="s">
        <v>144</v>
      </c>
    </row>
    <row r="257" s="14" customFormat="1">
      <c r="A257" s="14"/>
      <c r="B257" s="211"/>
      <c r="C257" s="14"/>
      <c r="D257" s="193" t="s">
        <v>228</v>
      </c>
      <c r="E257" s="212" t="s">
        <v>1</v>
      </c>
      <c r="F257" s="213" t="s">
        <v>639</v>
      </c>
      <c r="G257" s="14"/>
      <c r="H257" s="214">
        <v>29.574999999999999</v>
      </c>
      <c r="I257" s="215"/>
      <c r="J257" s="14"/>
      <c r="K257" s="14"/>
      <c r="L257" s="211"/>
      <c r="M257" s="216"/>
      <c r="N257" s="217"/>
      <c r="O257" s="217"/>
      <c r="P257" s="217"/>
      <c r="Q257" s="217"/>
      <c r="R257" s="217"/>
      <c r="S257" s="217"/>
      <c r="T257" s="21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12" t="s">
        <v>228</v>
      </c>
      <c r="AU257" s="212" t="s">
        <v>158</v>
      </c>
      <c r="AV257" s="14" t="s">
        <v>88</v>
      </c>
      <c r="AW257" s="14" t="s">
        <v>34</v>
      </c>
      <c r="AX257" s="14" t="s">
        <v>79</v>
      </c>
      <c r="AY257" s="212" t="s">
        <v>144</v>
      </c>
    </row>
    <row r="258" s="15" customFormat="1">
      <c r="A258" s="15"/>
      <c r="B258" s="219"/>
      <c r="C258" s="15"/>
      <c r="D258" s="193" t="s">
        <v>228</v>
      </c>
      <c r="E258" s="220" t="s">
        <v>1</v>
      </c>
      <c r="F258" s="221" t="s">
        <v>231</v>
      </c>
      <c r="G258" s="15"/>
      <c r="H258" s="222">
        <v>29.574999999999999</v>
      </c>
      <c r="I258" s="223"/>
      <c r="J258" s="15"/>
      <c r="K258" s="15"/>
      <c r="L258" s="219"/>
      <c r="M258" s="224"/>
      <c r="N258" s="225"/>
      <c r="O258" s="225"/>
      <c r="P258" s="225"/>
      <c r="Q258" s="225"/>
      <c r="R258" s="225"/>
      <c r="S258" s="225"/>
      <c r="T258" s="22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20" t="s">
        <v>228</v>
      </c>
      <c r="AU258" s="220" t="s">
        <v>158</v>
      </c>
      <c r="AV258" s="15" t="s">
        <v>143</v>
      </c>
      <c r="AW258" s="15" t="s">
        <v>34</v>
      </c>
      <c r="AX258" s="15" t="s">
        <v>86</v>
      </c>
      <c r="AY258" s="220" t="s">
        <v>144</v>
      </c>
    </row>
    <row r="259" s="2" customFormat="1" ht="16.5" customHeight="1">
      <c r="A259" s="38"/>
      <c r="B259" s="179"/>
      <c r="C259" s="235" t="s">
        <v>376</v>
      </c>
      <c r="D259" s="235" t="s">
        <v>371</v>
      </c>
      <c r="E259" s="236" t="s">
        <v>640</v>
      </c>
      <c r="F259" s="237" t="s">
        <v>641</v>
      </c>
      <c r="G259" s="238" t="s">
        <v>264</v>
      </c>
      <c r="H259" s="239">
        <v>23.675000000000001</v>
      </c>
      <c r="I259" s="240"/>
      <c r="J259" s="241">
        <f>ROUND(I259*H259,2)</f>
        <v>0</v>
      </c>
      <c r="K259" s="237" t="s">
        <v>223</v>
      </c>
      <c r="L259" s="242"/>
      <c r="M259" s="243" t="s">
        <v>1</v>
      </c>
      <c r="N259" s="244" t="s">
        <v>44</v>
      </c>
      <c r="O259" s="77"/>
      <c r="P259" s="189">
        <f>O259*H259</f>
        <v>0</v>
      </c>
      <c r="Q259" s="189">
        <v>1</v>
      </c>
      <c r="R259" s="189">
        <f>Q259*H259</f>
        <v>23.675000000000001</v>
      </c>
      <c r="S259" s="189">
        <v>0</v>
      </c>
      <c r="T259" s="19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1" t="s">
        <v>182</v>
      </c>
      <c r="AT259" s="191" t="s">
        <v>371</v>
      </c>
      <c r="AU259" s="191" t="s">
        <v>158</v>
      </c>
      <c r="AY259" s="19" t="s">
        <v>144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86</v>
      </c>
      <c r="BK259" s="192">
        <f>ROUND(I259*H259,2)</f>
        <v>0</v>
      </c>
      <c r="BL259" s="19" t="s">
        <v>143</v>
      </c>
      <c r="BM259" s="191" t="s">
        <v>642</v>
      </c>
    </row>
    <row r="260" s="2" customFormat="1">
      <c r="A260" s="38"/>
      <c r="B260" s="39"/>
      <c r="C260" s="38"/>
      <c r="D260" s="193" t="s">
        <v>152</v>
      </c>
      <c r="E260" s="38"/>
      <c r="F260" s="194" t="s">
        <v>641</v>
      </c>
      <c r="G260" s="38"/>
      <c r="H260" s="38"/>
      <c r="I260" s="195"/>
      <c r="J260" s="38"/>
      <c r="K260" s="38"/>
      <c r="L260" s="39"/>
      <c r="M260" s="196"/>
      <c r="N260" s="197"/>
      <c r="O260" s="77"/>
      <c r="P260" s="77"/>
      <c r="Q260" s="77"/>
      <c r="R260" s="77"/>
      <c r="S260" s="77"/>
      <c r="T260" s="7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9" t="s">
        <v>152</v>
      </c>
      <c r="AU260" s="19" t="s">
        <v>158</v>
      </c>
    </row>
    <row r="261" s="13" customFormat="1">
      <c r="A261" s="13"/>
      <c r="B261" s="204"/>
      <c r="C261" s="13"/>
      <c r="D261" s="193" t="s">
        <v>228</v>
      </c>
      <c r="E261" s="205" t="s">
        <v>1</v>
      </c>
      <c r="F261" s="206" t="s">
        <v>568</v>
      </c>
      <c r="G261" s="13"/>
      <c r="H261" s="205" t="s">
        <v>1</v>
      </c>
      <c r="I261" s="207"/>
      <c r="J261" s="13"/>
      <c r="K261" s="13"/>
      <c r="L261" s="204"/>
      <c r="M261" s="208"/>
      <c r="N261" s="209"/>
      <c r="O261" s="209"/>
      <c r="P261" s="209"/>
      <c r="Q261" s="209"/>
      <c r="R261" s="209"/>
      <c r="S261" s="209"/>
      <c r="T261" s="21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05" t="s">
        <v>228</v>
      </c>
      <c r="AU261" s="205" t="s">
        <v>158</v>
      </c>
      <c r="AV261" s="13" t="s">
        <v>86</v>
      </c>
      <c r="AW261" s="13" t="s">
        <v>34</v>
      </c>
      <c r="AX261" s="13" t="s">
        <v>79</v>
      </c>
      <c r="AY261" s="205" t="s">
        <v>144</v>
      </c>
    </row>
    <row r="262" s="13" customFormat="1">
      <c r="A262" s="13"/>
      <c r="B262" s="204"/>
      <c r="C262" s="13"/>
      <c r="D262" s="193" t="s">
        <v>228</v>
      </c>
      <c r="E262" s="205" t="s">
        <v>1</v>
      </c>
      <c r="F262" s="206" t="s">
        <v>632</v>
      </c>
      <c r="G262" s="13"/>
      <c r="H262" s="205" t="s">
        <v>1</v>
      </c>
      <c r="I262" s="207"/>
      <c r="J262" s="13"/>
      <c r="K262" s="13"/>
      <c r="L262" s="204"/>
      <c r="M262" s="208"/>
      <c r="N262" s="209"/>
      <c r="O262" s="209"/>
      <c r="P262" s="209"/>
      <c r="Q262" s="209"/>
      <c r="R262" s="209"/>
      <c r="S262" s="209"/>
      <c r="T262" s="21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5" t="s">
        <v>228</v>
      </c>
      <c r="AU262" s="205" t="s">
        <v>158</v>
      </c>
      <c r="AV262" s="13" t="s">
        <v>86</v>
      </c>
      <c r="AW262" s="13" t="s">
        <v>34</v>
      </c>
      <c r="AX262" s="13" t="s">
        <v>79</v>
      </c>
      <c r="AY262" s="205" t="s">
        <v>144</v>
      </c>
    </row>
    <row r="263" s="14" customFormat="1">
      <c r="A263" s="14"/>
      <c r="B263" s="211"/>
      <c r="C263" s="14"/>
      <c r="D263" s="193" t="s">
        <v>228</v>
      </c>
      <c r="E263" s="212" t="s">
        <v>1</v>
      </c>
      <c r="F263" s="213" t="s">
        <v>643</v>
      </c>
      <c r="G263" s="14"/>
      <c r="H263" s="214">
        <v>23.675000000000001</v>
      </c>
      <c r="I263" s="215"/>
      <c r="J263" s="14"/>
      <c r="K263" s="14"/>
      <c r="L263" s="211"/>
      <c r="M263" s="216"/>
      <c r="N263" s="217"/>
      <c r="O263" s="217"/>
      <c r="P263" s="217"/>
      <c r="Q263" s="217"/>
      <c r="R263" s="217"/>
      <c r="S263" s="217"/>
      <c r="T263" s="21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12" t="s">
        <v>228</v>
      </c>
      <c r="AU263" s="212" t="s">
        <v>158</v>
      </c>
      <c r="AV263" s="14" t="s">
        <v>88</v>
      </c>
      <c r="AW263" s="14" t="s">
        <v>34</v>
      </c>
      <c r="AX263" s="14" t="s">
        <v>79</v>
      </c>
      <c r="AY263" s="212" t="s">
        <v>144</v>
      </c>
    </row>
    <row r="264" s="15" customFormat="1">
      <c r="A264" s="15"/>
      <c r="B264" s="219"/>
      <c r="C264" s="15"/>
      <c r="D264" s="193" t="s">
        <v>228</v>
      </c>
      <c r="E264" s="220" t="s">
        <v>1</v>
      </c>
      <c r="F264" s="221" t="s">
        <v>231</v>
      </c>
      <c r="G264" s="15"/>
      <c r="H264" s="222">
        <v>23.675000000000001</v>
      </c>
      <c r="I264" s="223"/>
      <c r="J264" s="15"/>
      <c r="K264" s="15"/>
      <c r="L264" s="219"/>
      <c r="M264" s="224"/>
      <c r="N264" s="225"/>
      <c r="O264" s="225"/>
      <c r="P264" s="225"/>
      <c r="Q264" s="225"/>
      <c r="R264" s="225"/>
      <c r="S264" s="225"/>
      <c r="T264" s="22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20" t="s">
        <v>228</v>
      </c>
      <c r="AU264" s="220" t="s">
        <v>158</v>
      </c>
      <c r="AV264" s="15" t="s">
        <v>143</v>
      </c>
      <c r="AW264" s="15" t="s">
        <v>34</v>
      </c>
      <c r="AX264" s="15" t="s">
        <v>86</v>
      </c>
      <c r="AY264" s="220" t="s">
        <v>144</v>
      </c>
    </row>
    <row r="265" s="2" customFormat="1" ht="24.15" customHeight="1">
      <c r="A265" s="38"/>
      <c r="B265" s="179"/>
      <c r="C265" s="180" t="s">
        <v>380</v>
      </c>
      <c r="D265" s="180" t="s">
        <v>147</v>
      </c>
      <c r="E265" s="181" t="s">
        <v>644</v>
      </c>
      <c r="F265" s="182" t="s">
        <v>645</v>
      </c>
      <c r="G265" s="183" t="s">
        <v>271</v>
      </c>
      <c r="H265" s="184">
        <v>414.13099999999997</v>
      </c>
      <c r="I265" s="185"/>
      <c r="J265" s="186">
        <f>ROUND(I265*H265,2)</f>
        <v>0</v>
      </c>
      <c r="K265" s="182" t="s">
        <v>223</v>
      </c>
      <c r="L265" s="39"/>
      <c r="M265" s="187" t="s">
        <v>1</v>
      </c>
      <c r="N265" s="188" t="s">
        <v>44</v>
      </c>
      <c r="O265" s="77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1" t="s">
        <v>143</v>
      </c>
      <c r="AT265" s="191" t="s">
        <v>147</v>
      </c>
      <c r="AU265" s="191" t="s">
        <v>158</v>
      </c>
      <c r="AY265" s="19" t="s">
        <v>144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86</v>
      </c>
      <c r="BK265" s="192">
        <f>ROUND(I265*H265,2)</f>
        <v>0</v>
      </c>
      <c r="BL265" s="19" t="s">
        <v>143</v>
      </c>
      <c r="BM265" s="191" t="s">
        <v>646</v>
      </c>
    </row>
    <row r="266" s="2" customFormat="1">
      <c r="A266" s="38"/>
      <c r="B266" s="39"/>
      <c r="C266" s="38"/>
      <c r="D266" s="193" t="s">
        <v>152</v>
      </c>
      <c r="E266" s="38"/>
      <c r="F266" s="194" t="s">
        <v>647</v>
      </c>
      <c r="G266" s="38"/>
      <c r="H266" s="38"/>
      <c r="I266" s="195"/>
      <c r="J266" s="38"/>
      <c r="K266" s="38"/>
      <c r="L266" s="39"/>
      <c r="M266" s="196"/>
      <c r="N266" s="197"/>
      <c r="O266" s="77"/>
      <c r="P266" s="77"/>
      <c r="Q266" s="77"/>
      <c r="R266" s="77"/>
      <c r="S266" s="77"/>
      <c r="T266" s="7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9" t="s">
        <v>152</v>
      </c>
      <c r="AU266" s="19" t="s">
        <v>158</v>
      </c>
    </row>
    <row r="267" s="2" customFormat="1">
      <c r="A267" s="38"/>
      <c r="B267" s="39"/>
      <c r="C267" s="38"/>
      <c r="D267" s="202" t="s">
        <v>226</v>
      </c>
      <c r="E267" s="38"/>
      <c r="F267" s="203" t="s">
        <v>648</v>
      </c>
      <c r="G267" s="38"/>
      <c r="H267" s="38"/>
      <c r="I267" s="195"/>
      <c r="J267" s="38"/>
      <c r="K267" s="38"/>
      <c r="L267" s="39"/>
      <c r="M267" s="196"/>
      <c r="N267" s="197"/>
      <c r="O267" s="77"/>
      <c r="P267" s="77"/>
      <c r="Q267" s="77"/>
      <c r="R267" s="77"/>
      <c r="S267" s="77"/>
      <c r="T267" s="7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9" t="s">
        <v>226</v>
      </c>
      <c r="AU267" s="19" t="s">
        <v>158</v>
      </c>
    </row>
    <row r="268" s="14" customFormat="1">
      <c r="A268" s="14"/>
      <c r="B268" s="211"/>
      <c r="C268" s="14"/>
      <c r="D268" s="193" t="s">
        <v>228</v>
      </c>
      <c r="E268" s="212" t="s">
        <v>1</v>
      </c>
      <c r="F268" s="213" t="s">
        <v>649</v>
      </c>
      <c r="G268" s="14"/>
      <c r="H268" s="214">
        <v>295.75400000000002</v>
      </c>
      <c r="I268" s="215"/>
      <c r="J268" s="14"/>
      <c r="K268" s="14"/>
      <c r="L268" s="211"/>
      <c r="M268" s="216"/>
      <c r="N268" s="217"/>
      <c r="O268" s="217"/>
      <c r="P268" s="217"/>
      <c r="Q268" s="217"/>
      <c r="R268" s="217"/>
      <c r="S268" s="217"/>
      <c r="T268" s="21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12" t="s">
        <v>228</v>
      </c>
      <c r="AU268" s="212" t="s">
        <v>158</v>
      </c>
      <c r="AV268" s="14" t="s">
        <v>88</v>
      </c>
      <c r="AW268" s="14" t="s">
        <v>34</v>
      </c>
      <c r="AX268" s="14" t="s">
        <v>79</v>
      </c>
      <c r="AY268" s="212" t="s">
        <v>144</v>
      </c>
    </row>
    <row r="269" s="14" customFormat="1">
      <c r="A269" s="14"/>
      <c r="B269" s="211"/>
      <c r="C269" s="14"/>
      <c r="D269" s="193" t="s">
        <v>228</v>
      </c>
      <c r="E269" s="212" t="s">
        <v>1</v>
      </c>
      <c r="F269" s="213" t="s">
        <v>650</v>
      </c>
      <c r="G269" s="14"/>
      <c r="H269" s="214">
        <v>118.377</v>
      </c>
      <c r="I269" s="215"/>
      <c r="J269" s="14"/>
      <c r="K269" s="14"/>
      <c r="L269" s="211"/>
      <c r="M269" s="216"/>
      <c r="N269" s="217"/>
      <c r="O269" s="217"/>
      <c r="P269" s="217"/>
      <c r="Q269" s="217"/>
      <c r="R269" s="217"/>
      <c r="S269" s="217"/>
      <c r="T269" s="21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12" t="s">
        <v>228</v>
      </c>
      <c r="AU269" s="212" t="s">
        <v>158</v>
      </c>
      <c r="AV269" s="14" t="s">
        <v>88</v>
      </c>
      <c r="AW269" s="14" t="s">
        <v>34</v>
      </c>
      <c r="AX269" s="14" t="s">
        <v>79</v>
      </c>
      <c r="AY269" s="212" t="s">
        <v>144</v>
      </c>
    </row>
    <row r="270" s="15" customFormat="1">
      <c r="A270" s="15"/>
      <c r="B270" s="219"/>
      <c r="C270" s="15"/>
      <c r="D270" s="193" t="s">
        <v>228</v>
      </c>
      <c r="E270" s="220" t="s">
        <v>1</v>
      </c>
      <c r="F270" s="221" t="s">
        <v>231</v>
      </c>
      <c r="G270" s="15"/>
      <c r="H270" s="222">
        <v>414.13099999999997</v>
      </c>
      <c r="I270" s="223"/>
      <c r="J270" s="15"/>
      <c r="K270" s="15"/>
      <c r="L270" s="219"/>
      <c r="M270" s="224"/>
      <c r="N270" s="225"/>
      <c r="O270" s="225"/>
      <c r="P270" s="225"/>
      <c r="Q270" s="225"/>
      <c r="R270" s="225"/>
      <c r="S270" s="225"/>
      <c r="T270" s="22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20" t="s">
        <v>228</v>
      </c>
      <c r="AU270" s="220" t="s">
        <v>158</v>
      </c>
      <c r="AV270" s="15" t="s">
        <v>143</v>
      </c>
      <c r="AW270" s="15" t="s">
        <v>34</v>
      </c>
      <c r="AX270" s="15" t="s">
        <v>86</v>
      </c>
      <c r="AY270" s="220" t="s">
        <v>144</v>
      </c>
    </row>
    <row r="271" s="12" customFormat="1" ht="22.8" customHeight="1">
      <c r="A271" s="12"/>
      <c r="B271" s="166"/>
      <c r="C271" s="12"/>
      <c r="D271" s="167" t="s">
        <v>78</v>
      </c>
      <c r="E271" s="177" t="s">
        <v>143</v>
      </c>
      <c r="F271" s="177" t="s">
        <v>651</v>
      </c>
      <c r="G271" s="12"/>
      <c r="H271" s="12"/>
      <c r="I271" s="169"/>
      <c r="J271" s="178">
        <f>BK271</f>
        <v>0</v>
      </c>
      <c r="K271" s="12"/>
      <c r="L271" s="166"/>
      <c r="M271" s="171"/>
      <c r="N271" s="172"/>
      <c r="O271" s="172"/>
      <c r="P271" s="173">
        <f>SUM(P272:P277)</f>
        <v>0</v>
      </c>
      <c r="Q271" s="172"/>
      <c r="R271" s="173">
        <f>SUM(R272:R277)</f>
        <v>0.47865540000000006</v>
      </c>
      <c r="S271" s="172"/>
      <c r="T271" s="174">
        <f>SUM(T272:T277)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67" t="s">
        <v>86</v>
      </c>
      <c r="AT271" s="175" t="s">
        <v>78</v>
      </c>
      <c r="AU271" s="175" t="s">
        <v>86</v>
      </c>
      <c r="AY271" s="167" t="s">
        <v>144</v>
      </c>
      <c r="BK271" s="176">
        <f>SUM(BK272:BK277)</f>
        <v>0</v>
      </c>
    </row>
    <row r="272" s="2" customFormat="1" ht="24.15" customHeight="1">
      <c r="A272" s="38"/>
      <c r="B272" s="179"/>
      <c r="C272" s="180" t="s">
        <v>387</v>
      </c>
      <c r="D272" s="180" t="s">
        <v>147</v>
      </c>
      <c r="E272" s="181" t="s">
        <v>652</v>
      </c>
      <c r="F272" s="182" t="s">
        <v>653</v>
      </c>
      <c r="G272" s="183" t="s">
        <v>234</v>
      </c>
      <c r="H272" s="184">
        <v>0.28100000000000003</v>
      </c>
      <c r="I272" s="185"/>
      <c r="J272" s="186">
        <f>ROUND(I272*H272,2)</f>
        <v>0</v>
      </c>
      <c r="K272" s="182" t="s">
        <v>223</v>
      </c>
      <c r="L272" s="39"/>
      <c r="M272" s="187" t="s">
        <v>1</v>
      </c>
      <c r="N272" s="188" t="s">
        <v>44</v>
      </c>
      <c r="O272" s="77"/>
      <c r="P272" s="189">
        <f>O272*H272</f>
        <v>0</v>
      </c>
      <c r="Q272" s="189">
        <v>1.7034</v>
      </c>
      <c r="R272" s="189">
        <f>Q272*H272</f>
        <v>0.47865540000000006</v>
      </c>
      <c r="S272" s="189">
        <v>0</v>
      </c>
      <c r="T272" s="19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1" t="s">
        <v>143</v>
      </c>
      <c r="AT272" s="191" t="s">
        <v>147</v>
      </c>
      <c r="AU272" s="191" t="s">
        <v>88</v>
      </c>
      <c r="AY272" s="19" t="s">
        <v>144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86</v>
      </c>
      <c r="BK272" s="192">
        <f>ROUND(I272*H272,2)</f>
        <v>0</v>
      </c>
      <c r="BL272" s="19" t="s">
        <v>143</v>
      </c>
      <c r="BM272" s="191" t="s">
        <v>654</v>
      </c>
    </row>
    <row r="273" s="2" customFormat="1">
      <c r="A273" s="38"/>
      <c r="B273" s="39"/>
      <c r="C273" s="38"/>
      <c r="D273" s="193" t="s">
        <v>152</v>
      </c>
      <c r="E273" s="38"/>
      <c r="F273" s="194" t="s">
        <v>655</v>
      </c>
      <c r="G273" s="38"/>
      <c r="H273" s="38"/>
      <c r="I273" s="195"/>
      <c r="J273" s="38"/>
      <c r="K273" s="38"/>
      <c r="L273" s="39"/>
      <c r="M273" s="196"/>
      <c r="N273" s="197"/>
      <c r="O273" s="77"/>
      <c r="P273" s="77"/>
      <c r="Q273" s="77"/>
      <c r="R273" s="77"/>
      <c r="S273" s="77"/>
      <c r="T273" s="7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9" t="s">
        <v>152</v>
      </c>
      <c r="AU273" s="19" t="s">
        <v>88</v>
      </c>
    </row>
    <row r="274" s="2" customFormat="1">
      <c r="A274" s="38"/>
      <c r="B274" s="39"/>
      <c r="C274" s="38"/>
      <c r="D274" s="202" t="s">
        <v>226</v>
      </c>
      <c r="E274" s="38"/>
      <c r="F274" s="203" t="s">
        <v>656</v>
      </c>
      <c r="G274" s="38"/>
      <c r="H274" s="38"/>
      <c r="I274" s="195"/>
      <c r="J274" s="38"/>
      <c r="K274" s="38"/>
      <c r="L274" s="39"/>
      <c r="M274" s="196"/>
      <c r="N274" s="197"/>
      <c r="O274" s="77"/>
      <c r="P274" s="77"/>
      <c r="Q274" s="77"/>
      <c r="R274" s="77"/>
      <c r="S274" s="77"/>
      <c r="T274" s="7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9" t="s">
        <v>226</v>
      </c>
      <c r="AU274" s="19" t="s">
        <v>88</v>
      </c>
    </row>
    <row r="275" s="13" customFormat="1">
      <c r="A275" s="13"/>
      <c r="B275" s="204"/>
      <c r="C275" s="13"/>
      <c r="D275" s="193" t="s">
        <v>228</v>
      </c>
      <c r="E275" s="205" t="s">
        <v>1</v>
      </c>
      <c r="F275" s="206" t="s">
        <v>584</v>
      </c>
      <c r="G275" s="13"/>
      <c r="H275" s="205" t="s">
        <v>1</v>
      </c>
      <c r="I275" s="207"/>
      <c r="J275" s="13"/>
      <c r="K275" s="13"/>
      <c r="L275" s="204"/>
      <c r="M275" s="208"/>
      <c r="N275" s="209"/>
      <c r="O275" s="209"/>
      <c r="P275" s="209"/>
      <c r="Q275" s="209"/>
      <c r="R275" s="209"/>
      <c r="S275" s="209"/>
      <c r="T275" s="21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05" t="s">
        <v>228</v>
      </c>
      <c r="AU275" s="205" t="s">
        <v>88</v>
      </c>
      <c r="AV275" s="13" t="s">
        <v>86</v>
      </c>
      <c r="AW275" s="13" t="s">
        <v>34</v>
      </c>
      <c r="AX275" s="13" t="s">
        <v>79</v>
      </c>
      <c r="AY275" s="205" t="s">
        <v>144</v>
      </c>
    </row>
    <row r="276" s="14" customFormat="1">
      <c r="A276" s="14"/>
      <c r="B276" s="211"/>
      <c r="C276" s="14"/>
      <c r="D276" s="193" t="s">
        <v>228</v>
      </c>
      <c r="E276" s="212" t="s">
        <v>1</v>
      </c>
      <c r="F276" s="213" t="s">
        <v>657</v>
      </c>
      <c r="G276" s="14"/>
      <c r="H276" s="214">
        <v>0.28100000000000003</v>
      </c>
      <c r="I276" s="215"/>
      <c r="J276" s="14"/>
      <c r="K276" s="14"/>
      <c r="L276" s="211"/>
      <c r="M276" s="216"/>
      <c r="N276" s="217"/>
      <c r="O276" s="217"/>
      <c r="P276" s="217"/>
      <c r="Q276" s="217"/>
      <c r="R276" s="217"/>
      <c r="S276" s="217"/>
      <c r="T276" s="21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12" t="s">
        <v>228</v>
      </c>
      <c r="AU276" s="212" t="s">
        <v>88</v>
      </c>
      <c r="AV276" s="14" t="s">
        <v>88</v>
      </c>
      <c r="AW276" s="14" t="s">
        <v>34</v>
      </c>
      <c r="AX276" s="14" t="s">
        <v>79</v>
      </c>
      <c r="AY276" s="212" t="s">
        <v>144</v>
      </c>
    </row>
    <row r="277" s="15" customFormat="1">
      <c r="A277" s="15"/>
      <c r="B277" s="219"/>
      <c r="C277" s="15"/>
      <c r="D277" s="193" t="s">
        <v>228</v>
      </c>
      <c r="E277" s="220" t="s">
        <v>1</v>
      </c>
      <c r="F277" s="221" t="s">
        <v>231</v>
      </c>
      <c r="G277" s="15"/>
      <c r="H277" s="222">
        <v>0.28100000000000003</v>
      </c>
      <c r="I277" s="223"/>
      <c r="J277" s="15"/>
      <c r="K277" s="15"/>
      <c r="L277" s="219"/>
      <c r="M277" s="224"/>
      <c r="N277" s="225"/>
      <c r="O277" s="225"/>
      <c r="P277" s="225"/>
      <c r="Q277" s="225"/>
      <c r="R277" s="225"/>
      <c r="S277" s="225"/>
      <c r="T277" s="22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20" t="s">
        <v>228</v>
      </c>
      <c r="AU277" s="220" t="s">
        <v>88</v>
      </c>
      <c r="AV277" s="15" t="s">
        <v>143</v>
      </c>
      <c r="AW277" s="15" t="s">
        <v>34</v>
      </c>
      <c r="AX277" s="15" t="s">
        <v>86</v>
      </c>
      <c r="AY277" s="220" t="s">
        <v>144</v>
      </c>
    </row>
    <row r="278" s="12" customFormat="1" ht="22.8" customHeight="1">
      <c r="A278" s="12"/>
      <c r="B278" s="166"/>
      <c r="C278" s="12"/>
      <c r="D278" s="167" t="s">
        <v>78</v>
      </c>
      <c r="E278" s="177" t="s">
        <v>167</v>
      </c>
      <c r="F278" s="177" t="s">
        <v>658</v>
      </c>
      <c r="G278" s="12"/>
      <c r="H278" s="12"/>
      <c r="I278" s="169"/>
      <c r="J278" s="178">
        <f>BK278</f>
        <v>0</v>
      </c>
      <c r="K278" s="12"/>
      <c r="L278" s="166"/>
      <c r="M278" s="171"/>
      <c r="N278" s="172"/>
      <c r="O278" s="172"/>
      <c r="P278" s="173">
        <f>SUM(P279:P299)</f>
        <v>0</v>
      </c>
      <c r="Q278" s="172"/>
      <c r="R278" s="173">
        <f>SUM(R279:R299)</f>
        <v>20.978760000000001</v>
      </c>
      <c r="S278" s="172"/>
      <c r="T278" s="174">
        <f>SUM(T279:T299)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67" t="s">
        <v>86</v>
      </c>
      <c r="AT278" s="175" t="s">
        <v>78</v>
      </c>
      <c r="AU278" s="175" t="s">
        <v>86</v>
      </c>
      <c r="AY278" s="167" t="s">
        <v>144</v>
      </c>
      <c r="BK278" s="176">
        <f>SUM(BK279:BK299)</f>
        <v>0</v>
      </c>
    </row>
    <row r="279" s="2" customFormat="1" ht="24.15" customHeight="1">
      <c r="A279" s="38"/>
      <c r="B279" s="179"/>
      <c r="C279" s="180" t="s">
        <v>393</v>
      </c>
      <c r="D279" s="180" t="s">
        <v>147</v>
      </c>
      <c r="E279" s="181" t="s">
        <v>659</v>
      </c>
      <c r="F279" s="182" t="s">
        <v>660</v>
      </c>
      <c r="G279" s="183" t="s">
        <v>271</v>
      </c>
      <c r="H279" s="184">
        <v>94.900000000000006</v>
      </c>
      <c r="I279" s="185"/>
      <c r="J279" s="186">
        <f>ROUND(I279*H279,2)</f>
        <v>0</v>
      </c>
      <c r="K279" s="182" t="s">
        <v>223</v>
      </c>
      <c r="L279" s="39"/>
      <c r="M279" s="187" t="s">
        <v>1</v>
      </c>
      <c r="N279" s="188" t="s">
        <v>44</v>
      </c>
      <c r="O279" s="77"/>
      <c r="P279" s="189">
        <f>O279*H279</f>
        <v>0</v>
      </c>
      <c r="Q279" s="189">
        <v>0.19900000000000001</v>
      </c>
      <c r="R279" s="189">
        <f>Q279*H279</f>
        <v>18.885100000000001</v>
      </c>
      <c r="S279" s="189">
        <v>0</v>
      </c>
      <c r="T279" s="19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1" t="s">
        <v>143</v>
      </c>
      <c r="AT279" s="191" t="s">
        <v>147</v>
      </c>
      <c r="AU279" s="191" t="s">
        <v>88</v>
      </c>
      <c r="AY279" s="19" t="s">
        <v>144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86</v>
      </c>
      <c r="BK279" s="192">
        <f>ROUND(I279*H279,2)</f>
        <v>0</v>
      </c>
      <c r="BL279" s="19" t="s">
        <v>143</v>
      </c>
      <c r="BM279" s="191" t="s">
        <v>661</v>
      </c>
    </row>
    <row r="280" s="2" customFormat="1">
      <c r="A280" s="38"/>
      <c r="B280" s="39"/>
      <c r="C280" s="38"/>
      <c r="D280" s="193" t="s">
        <v>152</v>
      </c>
      <c r="E280" s="38"/>
      <c r="F280" s="194" t="s">
        <v>662</v>
      </c>
      <c r="G280" s="38"/>
      <c r="H280" s="38"/>
      <c r="I280" s="195"/>
      <c r="J280" s="38"/>
      <c r="K280" s="38"/>
      <c r="L280" s="39"/>
      <c r="M280" s="196"/>
      <c r="N280" s="197"/>
      <c r="O280" s="77"/>
      <c r="P280" s="77"/>
      <c r="Q280" s="77"/>
      <c r="R280" s="77"/>
      <c r="S280" s="77"/>
      <c r="T280" s="7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9" t="s">
        <v>152</v>
      </c>
      <c r="AU280" s="19" t="s">
        <v>88</v>
      </c>
    </row>
    <row r="281" s="2" customFormat="1">
      <c r="A281" s="38"/>
      <c r="B281" s="39"/>
      <c r="C281" s="38"/>
      <c r="D281" s="202" t="s">
        <v>226</v>
      </c>
      <c r="E281" s="38"/>
      <c r="F281" s="203" t="s">
        <v>663</v>
      </c>
      <c r="G281" s="38"/>
      <c r="H281" s="38"/>
      <c r="I281" s="195"/>
      <c r="J281" s="38"/>
      <c r="K281" s="38"/>
      <c r="L281" s="39"/>
      <c r="M281" s="196"/>
      <c r="N281" s="197"/>
      <c r="O281" s="77"/>
      <c r="P281" s="77"/>
      <c r="Q281" s="77"/>
      <c r="R281" s="77"/>
      <c r="S281" s="77"/>
      <c r="T281" s="7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226</v>
      </c>
      <c r="AU281" s="19" t="s">
        <v>88</v>
      </c>
    </row>
    <row r="282" s="13" customFormat="1">
      <c r="A282" s="13"/>
      <c r="B282" s="204"/>
      <c r="C282" s="13"/>
      <c r="D282" s="193" t="s">
        <v>228</v>
      </c>
      <c r="E282" s="205" t="s">
        <v>1</v>
      </c>
      <c r="F282" s="206" t="s">
        <v>616</v>
      </c>
      <c r="G282" s="13"/>
      <c r="H282" s="205" t="s">
        <v>1</v>
      </c>
      <c r="I282" s="207"/>
      <c r="J282" s="13"/>
      <c r="K282" s="13"/>
      <c r="L282" s="204"/>
      <c r="M282" s="208"/>
      <c r="N282" s="209"/>
      <c r="O282" s="209"/>
      <c r="P282" s="209"/>
      <c r="Q282" s="209"/>
      <c r="R282" s="209"/>
      <c r="S282" s="209"/>
      <c r="T282" s="21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5" t="s">
        <v>228</v>
      </c>
      <c r="AU282" s="205" t="s">
        <v>88</v>
      </c>
      <c r="AV282" s="13" t="s">
        <v>86</v>
      </c>
      <c r="AW282" s="13" t="s">
        <v>34</v>
      </c>
      <c r="AX282" s="13" t="s">
        <v>79</v>
      </c>
      <c r="AY282" s="205" t="s">
        <v>144</v>
      </c>
    </row>
    <row r="283" s="14" customFormat="1">
      <c r="A283" s="14"/>
      <c r="B283" s="211"/>
      <c r="C283" s="14"/>
      <c r="D283" s="193" t="s">
        <v>228</v>
      </c>
      <c r="E283" s="212" t="s">
        <v>1</v>
      </c>
      <c r="F283" s="213" t="s">
        <v>617</v>
      </c>
      <c r="G283" s="14"/>
      <c r="H283" s="214">
        <v>94.900000000000006</v>
      </c>
      <c r="I283" s="215"/>
      <c r="J283" s="14"/>
      <c r="K283" s="14"/>
      <c r="L283" s="211"/>
      <c r="M283" s="216"/>
      <c r="N283" s="217"/>
      <c r="O283" s="217"/>
      <c r="P283" s="217"/>
      <c r="Q283" s="217"/>
      <c r="R283" s="217"/>
      <c r="S283" s="217"/>
      <c r="T283" s="21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12" t="s">
        <v>228</v>
      </c>
      <c r="AU283" s="212" t="s">
        <v>88</v>
      </c>
      <c r="AV283" s="14" t="s">
        <v>88</v>
      </c>
      <c r="AW283" s="14" t="s">
        <v>34</v>
      </c>
      <c r="AX283" s="14" t="s">
        <v>79</v>
      </c>
      <c r="AY283" s="212" t="s">
        <v>144</v>
      </c>
    </row>
    <row r="284" s="15" customFormat="1">
      <c r="A284" s="15"/>
      <c r="B284" s="219"/>
      <c r="C284" s="15"/>
      <c r="D284" s="193" t="s">
        <v>228</v>
      </c>
      <c r="E284" s="220" t="s">
        <v>1</v>
      </c>
      <c r="F284" s="221" t="s">
        <v>231</v>
      </c>
      <c r="G284" s="15"/>
      <c r="H284" s="222">
        <v>94.900000000000006</v>
      </c>
      <c r="I284" s="223"/>
      <c r="J284" s="15"/>
      <c r="K284" s="15"/>
      <c r="L284" s="219"/>
      <c r="M284" s="224"/>
      <c r="N284" s="225"/>
      <c r="O284" s="225"/>
      <c r="P284" s="225"/>
      <c r="Q284" s="225"/>
      <c r="R284" s="225"/>
      <c r="S284" s="225"/>
      <c r="T284" s="22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20" t="s">
        <v>228</v>
      </c>
      <c r="AU284" s="220" t="s">
        <v>88</v>
      </c>
      <c r="AV284" s="15" t="s">
        <v>143</v>
      </c>
      <c r="AW284" s="15" t="s">
        <v>34</v>
      </c>
      <c r="AX284" s="15" t="s">
        <v>86</v>
      </c>
      <c r="AY284" s="220" t="s">
        <v>144</v>
      </c>
    </row>
    <row r="285" s="2" customFormat="1" ht="24.15" customHeight="1">
      <c r="A285" s="38"/>
      <c r="B285" s="179"/>
      <c r="C285" s="180" t="s">
        <v>7</v>
      </c>
      <c r="D285" s="180" t="s">
        <v>147</v>
      </c>
      <c r="E285" s="181" t="s">
        <v>664</v>
      </c>
      <c r="F285" s="182" t="s">
        <v>665</v>
      </c>
      <c r="G285" s="183" t="s">
        <v>271</v>
      </c>
      <c r="H285" s="184">
        <v>2</v>
      </c>
      <c r="I285" s="185"/>
      <c r="J285" s="186">
        <f>ROUND(I285*H285,2)</f>
        <v>0</v>
      </c>
      <c r="K285" s="182" t="s">
        <v>223</v>
      </c>
      <c r="L285" s="39"/>
      <c r="M285" s="187" t="s">
        <v>1</v>
      </c>
      <c r="N285" s="188" t="s">
        <v>44</v>
      </c>
      <c r="O285" s="77"/>
      <c r="P285" s="189">
        <f>O285*H285</f>
        <v>0</v>
      </c>
      <c r="Q285" s="189">
        <v>0.57499999999999996</v>
      </c>
      <c r="R285" s="189">
        <f>Q285*H285</f>
        <v>1.1499999999999999</v>
      </c>
      <c r="S285" s="189">
        <v>0</v>
      </c>
      <c r="T285" s="19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1" t="s">
        <v>143</v>
      </c>
      <c r="AT285" s="191" t="s">
        <v>147</v>
      </c>
      <c r="AU285" s="191" t="s">
        <v>88</v>
      </c>
      <c r="AY285" s="19" t="s">
        <v>144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86</v>
      </c>
      <c r="BK285" s="192">
        <f>ROUND(I285*H285,2)</f>
        <v>0</v>
      </c>
      <c r="BL285" s="19" t="s">
        <v>143</v>
      </c>
      <c r="BM285" s="191" t="s">
        <v>666</v>
      </c>
    </row>
    <row r="286" s="2" customFormat="1">
      <c r="A286" s="38"/>
      <c r="B286" s="39"/>
      <c r="C286" s="38"/>
      <c r="D286" s="193" t="s">
        <v>152</v>
      </c>
      <c r="E286" s="38"/>
      <c r="F286" s="194" t="s">
        <v>667</v>
      </c>
      <c r="G286" s="38"/>
      <c r="H286" s="38"/>
      <c r="I286" s="195"/>
      <c r="J286" s="38"/>
      <c r="K286" s="38"/>
      <c r="L286" s="39"/>
      <c r="M286" s="196"/>
      <c r="N286" s="197"/>
      <c r="O286" s="77"/>
      <c r="P286" s="77"/>
      <c r="Q286" s="77"/>
      <c r="R286" s="77"/>
      <c r="S286" s="77"/>
      <c r="T286" s="7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152</v>
      </c>
      <c r="AU286" s="19" t="s">
        <v>88</v>
      </c>
    </row>
    <row r="287" s="2" customFormat="1">
      <c r="A287" s="38"/>
      <c r="B287" s="39"/>
      <c r="C287" s="38"/>
      <c r="D287" s="202" t="s">
        <v>226</v>
      </c>
      <c r="E287" s="38"/>
      <c r="F287" s="203" t="s">
        <v>668</v>
      </c>
      <c r="G287" s="38"/>
      <c r="H287" s="38"/>
      <c r="I287" s="195"/>
      <c r="J287" s="38"/>
      <c r="K287" s="38"/>
      <c r="L287" s="39"/>
      <c r="M287" s="196"/>
      <c r="N287" s="197"/>
      <c r="O287" s="77"/>
      <c r="P287" s="77"/>
      <c r="Q287" s="77"/>
      <c r="R287" s="77"/>
      <c r="S287" s="77"/>
      <c r="T287" s="7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226</v>
      </c>
      <c r="AU287" s="19" t="s">
        <v>88</v>
      </c>
    </row>
    <row r="288" s="13" customFormat="1">
      <c r="A288" s="13"/>
      <c r="B288" s="204"/>
      <c r="C288" s="13"/>
      <c r="D288" s="193" t="s">
        <v>228</v>
      </c>
      <c r="E288" s="205" t="s">
        <v>1</v>
      </c>
      <c r="F288" s="206" t="s">
        <v>586</v>
      </c>
      <c r="G288" s="13"/>
      <c r="H288" s="205" t="s">
        <v>1</v>
      </c>
      <c r="I288" s="207"/>
      <c r="J288" s="13"/>
      <c r="K288" s="13"/>
      <c r="L288" s="204"/>
      <c r="M288" s="208"/>
      <c r="N288" s="209"/>
      <c r="O288" s="209"/>
      <c r="P288" s="209"/>
      <c r="Q288" s="209"/>
      <c r="R288" s="209"/>
      <c r="S288" s="209"/>
      <c r="T288" s="21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5" t="s">
        <v>228</v>
      </c>
      <c r="AU288" s="205" t="s">
        <v>88</v>
      </c>
      <c r="AV288" s="13" t="s">
        <v>86</v>
      </c>
      <c r="AW288" s="13" t="s">
        <v>34</v>
      </c>
      <c r="AX288" s="13" t="s">
        <v>79</v>
      </c>
      <c r="AY288" s="205" t="s">
        <v>144</v>
      </c>
    </row>
    <row r="289" s="14" customFormat="1">
      <c r="A289" s="14"/>
      <c r="B289" s="211"/>
      <c r="C289" s="14"/>
      <c r="D289" s="193" t="s">
        <v>228</v>
      </c>
      <c r="E289" s="212" t="s">
        <v>1</v>
      </c>
      <c r="F289" s="213" t="s">
        <v>88</v>
      </c>
      <c r="G289" s="14"/>
      <c r="H289" s="214">
        <v>2</v>
      </c>
      <c r="I289" s="215"/>
      <c r="J289" s="14"/>
      <c r="K289" s="14"/>
      <c r="L289" s="211"/>
      <c r="M289" s="216"/>
      <c r="N289" s="217"/>
      <c r="O289" s="217"/>
      <c r="P289" s="217"/>
      <c r="Q289" s="217"/>
      <c r="R289" s="217"/>
      <c r="S289" s="217"/>
      <c r="T289" s="21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12" t="s">
        <v>228</v>
      </c>
      <c r="AU289" s="212" t="s">
        <v>88</v>
      </c>
      <c r="AV289" s="14" t="s">
        <v>88</v>
      </c>
      <c r="AW289" s="14" t="s">
        <v>34</v>
      </c>
      <c r="AX289" s="14" t="s">
        <v>79</v>
      </c>
      <c r="AY289" s="212" t="s">
        <v>144</v>
      </c>
    </row>
    <row r="290" s="15" customFormat="1">
      <c r="A290" s="15"/>
      <c r="B290" s="219"/>
      <c r="C290" s="15"/>
      <c r="D290" s="193" t="s">
        <v>228</v>
      </c>
      <c r="E290" s="220" t="s">
        <v>1</v>
      </c>
      <c r="F290" s="221" t="s">
        <v>231</v>
      </c>
      <c r="G290" s="15"/>
      <c r="H290" s="222">
        <v>2</v>
      </c>
      <c r="I290" s="223"/>
      <c r="J290" s="15"/>
      <c r="K290" s="15"/>
      <c r="L290" s="219"/>
      <c r="M290" s="224"/>
      <c r="N290" s="225"/>
      <c r="O290" s="225"/>
      <c r="P290" s="225"/>
      <c r="Q290" s="225"/>
      <c r="R290" s="225"/>
      <c r="S290" s="225"/>
      <c r="T290" s="22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20" t="s">
        <v>228</v>
      </c>
      <c r="AU290" s="220" t="s">
        <v>88</v>
      </c>
      <c r="AV290" s="15" t="s">
        <v>143</v>
      </c>
      <c r="AW290" s="15" t="s">
        <v>34</v>
      </c>
      <c r="AX290" s="15" t="s">
        <v>86</v>
      </c>
      <c r="AY290" s="220" t="s">
        <v>144</v>
      </c>
    </row>
    <row r="291" s="2" customFormat="1" ht="21.75" customHeight="1">
      <c r="A291" s="38"/>
      <c r="B291" s="179"/>
      <c r="C291" s="180" t="s">
        <v>405</v>
      </c>
      <c r="D291" s="180" t="s">
        <v>147</v>
      </c>
      <c r="E291" s="181" t="s">
        <v>669</v>
      </c>
      <c r="F291" s="182" t="s">
        <v>670</v>
      </c>
      <c r="G291" s="183" t="s">
        <v>271</v>
      </c>
      <c r="H291" s="184">
        <v>4</v>
      </c>
      <c r="I291" s="185"/>
      <c r="J291" s="186">
        <f>ROUND(I291*H291,2)</f>
        <v>0</v>
      </c>
      <c r="K291" s="182" t="s">
        <v>223</v>
      </c>
      <c r="L291" s="39"/>
      <c r="M291" s="187" t="s">
        <v>1</v>
      </c>
      <c r="N291" s="188" t="s">
        <v>44</v>
      </c>
      <c r="O291" s="77"/>
      <c r="P291" s="189">
        <f>O291*H291</f>
        <v>0</v>
      </c>
      <c r="Q291" s="189">
        <v>0.00031</v>
      </c>
      <c r="R291" s="189">
        <f>Q291*H291</f>
        <v>0.00124</v>
      </c>
      <c r="S291" s="189">
        <v>0</v>
      </c>
      <c r="T291" s="19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1" t="s">
        <v>143</v>
      </c>
      <c r="AT291" s="191" t="s">
        <v>147</v>
      </c>
      <c r="AU291" s="191" t="s">
        <v>88</v>
      </c>
      <c r="AY291" s="19" t="s">
        <v>144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9" t="s">
        <v>86</v>
      </c>
      <c r="BK291" s="192">
        <f>ROUND(I291*H291,2)</f>
        <v>0</v>
      </c>
      <c r="BL291" s="19" t="s">
        <v>143</v>
      </c>
      <c r="BM291" s="191" t="s">
        <v>671</v>
      </c>
    </row>
    <row r="292" s="2" customFormat="1">
      <c r="A292" s="38"/>
      <c r="B292" s="39"/>
      <c r="C292" s="38"/>
      <c r="D292" s="193" t="s">
        <v>152</v>
      </c>
      <c r="E292" s="38"/>
      <c r="F292" s="194" t="s">
        <v>672</v>
      </c>
      <c r="G292" s="38"/>
      <c r="H292" s="38"/>
      <c r="I292" s="195"/>
      <c r="J292" s="38"/>
      <c r="K292" s="38"/>
      <c r="L292" s="39"/>
      <c r="M292" s="196"/>
      <c r="N292" s="197"/>
      <c r="O292" s="77"/>
      <c r="P292" s="77"/>
      <c r="Q292" s="77"/>
      <c r="R292" s="77"/>
      <c r="S292" s="77"/>
      <c r="T292" s="7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152</v>
      </c>
      <c r="AU292" s="19" t="s">
        <v>88</v>
      </c>
    </row>
    <row r="293" s="2" customFormat="1">
      <c r="A293" s="38"/>
      <c r="B293" s="39"/>
      <c r="C293" s="38"/>
      <c r="D293" s="202" t="s">
        <v>226</v>
      </c>
      <c r="E293" s="38"/>
      <c r="F293" s="203" t="s">
        <v>673</v>
      </c>
      <c r="G293" s="38"/>
      <c r="H293" s="38"/>
      <c r="I293" s="195"/>
      <c r="J293" s="38"/>
      <c r="K293" s="38"/>
      <c r="L293" s="39"/>
      <c r="M293" s="196"/>
      <c r="N293" s="197"/>
      <c r="O293" s="77"/>
      <c r="P293" s="77"/>
      <c r="Q293" s="77"/>
      <c r="R293" s="77"/>
      <c r="S293" s="77"/>
      <c r="T293" s="7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226</v>
      </c>
      <c r="AU293" s="19" t="s">
        <v>88</v>
      </c>
    </row>
    <row r="294" s="2" customFormat="1" ht="33" customHeight="1">
      <c r="A294" s="38"/>
      <c r="B294" s="179"/>
      <c r="C294" s="180" t="s">
        <v>411</v>
      </c>
      <c r="D294" s="180" t="s">
        <v>147</v>
      </c>
      <c r="E294" s="181" t="s">
        <v>674</v>
      </c>
      <c r="F294" s="182" t="s">
        <v>675</v>
      </c>
      <c r="G294" s="183" t="s">
        <v>271</v>
      </c>
      <c r="H294" s="184">
        <v>2</v>
      </c>
      <c r="I294" s="185"/>
      <c r="J294" s="186">
        <f>ROUND(I294*H294,2)</f>
        <v>0</v>
      </c>
      <c r="K294" s="182" t="s">
        <v>223</v>
      </c>
      <c r="L294" s="39"/>
      <c r="M294" s="187" t="s">
        <v>1</v>
      </c>
      <c r="N294" s="188" t="s">
        <v>44</v>
      </c>
      <c r="O294" s="77"/>
      <c r="P294" s="189">
        <f>O294*H294</f>
        <v>0</v>
      </c>
      <c r="Q294" s="189">
        <v>0.26375999999999999</v>
      </c>
      <c r="R294" s="189">
        <f>Q294*H294</f>
        <v>0.52751999999999999</v>
      </c>
      <c r="S294" s="189">
        <v>0</v>
      </c>
      <c r="T294" s="19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91" t="s">
        <v>143</v>
      </c>
      <c r="AT294" s="191" t="s">
        <v>147</v>
      </c>
      <c r="AU294" s="191" t="s">
        <v>88</v>
      </c>
      <c r="AY294" s="19" t="s">
        <v>144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9" t="s">
        <v>86</v>
      </c>
      <c r="BK294" s="192">
        <f>ROUND(I294*H294,2)</f>
        <v>0</v>
      </c>
      <c r="BL294" s="19" t="s">
        <v>143</v>
      </c>
      <c r="BM294" s="191" t="s">
        <v>676</v>
      </c>
    </row>
    <row r="295" s="2" customFormat="1">
      <c r="A295" s="38"/>
      <c r="B295" s="39"/>
      <c r="C295" s="38"/>
      <c r="D295" s="193" t="s">
        <v>152</v>
      </c>
      <c r="E295" s="38"/>
      <c r="F295" s="194" t="s">
        <v>677</v>
      </c>
      <c r="G295" s="38"/>
      <c r="H295" s="38"/>
      <c r="I295" s="195"/>
      <c r="J295" s="38"/>
      <c r="K295" s="38"/>
      <c r="L295" s="39"/>
      <c r="M295" s="196"/>
      <c r="N295" s="197"/>
      <c r="O295" s="77"/>
      <c r="P295" s="77"/>
      <c r="Q295" s="77"/>
      <c r="R295" s="77"/>
      <c r="S295" s="77"/>
      <c r="T295" s="7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9" t="s">
        <v>152</v>
      </c>
      <c r="AU295" s="19" t="s">
        <v>88</v>
      </c>
    </row>
    <row r="296" s="2" customFormat="1">
      <c r="A296" s="38"/>
      <c r="B296" s="39"/>
      <c r="C296" s="38"/>
      <c r="D296" s="202" t="s">
        <v>226</v>
      </c>
      <c r="E296" s="38"/>
      <c r="F296" s="203" t="s">
        <v>678</v>
      </c>
      <c r="G296" s="38"/>
      <c r="H296" s="38"/>
      <c r="I296" s="195"/>
      <c r="J296" s="38"/>
      <c r="K296" s="38"/>
      <c r="L296" s="39"/>
      <c r="M296" s="196"/>
      <c r="N296" s="197"/>
      <c r="O296" s="77"/>
      <c r="P296" s="77"/>
      <c r="Q296" s="77"/>
      <c r="R296" s="77"/>
      <c r="S296" s="77"/>
      <c r="T296" s="7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9" t="s">
        <v>226</v>
      </c>
      <c r="AU296" s="19" t="s">
        <v>88</v>
      </c>
    </row>
    <row r="297" s="2" customFormat="1" ht="33" customHeight="1">
      <c r="A297" s="38"/>
      <c r="B297" s="179"/>
      <c r="C297" s="180" t="s">
        <v>415</v>
      </c>
      <c r="D297" s="180" t="s">
        <v>147</v>
      </c>
      <c r="E297" s="181" t="s">
        <v>679</v>
      </c>
      <c r="F297" s="182" t="s">
        <v>680</v>
      </c>
      <c r="G297" s="183" t="s">
        <v>271</v>
      </c>
      <c r="H297" s="184">
        <v>2</v>
      </c>
      <c r="I297" s="185"/>
      <c r="J297" s="186">
        <f>ROUND(I297*H297,2)</f>
        <v>0</v>
      </c>
      <c r="K297" s="182" t="s">
        <v>223</v>
      </c>
      <c r="L297" s="39"/>
      <c r="M297" s="187" t="s">
        <v>1</v>
      </c>
      <c r="N297" s="188" t="s">
        <v>44</v>
      </c>
      <c r="O297" s="77"/>
      <c r="P297" s="189">
        <f>O297*H297</f>
        <v>0</v>
      </c>
      <c r="Q297" s="189">
        <v>0.20745</v>
      </c>
      <c r="R297" s="189">
        <f>Q297*H297</f>
        <v>0.41489999999999999</v>
      </c>
      <c r="S297" s="189">
        <v>0</v>
      </c>
      <c r="T297" s="19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91" t="s">
        <v>143</v>
      </c>
      <c r="AT297" s="191" t="s">
        <v>147</v>
      </c>
      <c r="AU297" s="191" t="s">
        <v>88</v>
      </c>
      <c r="AY297" s="19" t="s">
        <v>144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86</v>
      </c>
      <c r="BK297" s="192">
        <f>ROUND(I297*H297,2)</f>
        <v>0</v>
      </c>
      <c r="BL297" s="19" t="s">
        <v>143</v>
      </c>
      <c r="BM297" s="191" t="s">
        <v>681</v>
      </c>
    </row>
    <row r="298" s="2" customFormat="1">
      <c r="A298" s="38"/>
      <c r="B298" s="39"/>
      <c r="C298" s="38"/>
      <c r="D298" s="193" t="s">
        <v>152</v>
      </c>
      <c r="E298" s="38"/>
      <c r="F298" s="194" t="s">
        <v>682</v>
      </c>
      <c r="G298" s="38"/>
      <c r="H298" s="38"/>
      <c r="I298" s="195"/>
      <c r="J298" s="38"/>
      <c r="K298" s="38"/>
      <c r="L298" s="39"/>
      <c r="M298" s="196"/>
      <c r="N298" s="197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152</v>
      </c>
      <c r="AU298" s="19" t="s">
        <v>88</v>
      </c>
    </row>
    <row r="299" s="2" customFormat="1">
      <c r="A299" s="38"/>
      <c r="B299" s="39"/>
      <c r="C299" s="38"/>
      <c r="D299" s="202" t="s">
        <v>226</v>
      </c>
      <c r="E299" s="38"/>
      <c r="F299" s="203" t="s">
        <v>683</v>
      </c>
      <c r="G299" s="38"/>
      <c r="H299" s="38"/>
      <c r="I299" s="195"/>
      <c r="J299" s="38"/>
      <c r="K299" s="38"/>
      <c r="L299" s="39"/>
      <c r="M299" s="196"/>
      <c r="N299" s="197"/>
      <c r="O299" s="77"/>
      <c r="P299" s="77"/>
      <c r="Q299" s="77"/>
      <c r="R299" s="77"/>
      <c r="S299" s="77"/>
      <c r="T299" s="7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9" t="s">
        <v>226</v>
      </c>
      <c r="AU299" s="19" t="s">
        <v>88</v>
      </c>
    </row>
    <row r="300" s="12" customFormat="1" ht="22.8" customHeight="1">
      <c r="A300" s="12"/>
      <c r="B300" s="166"/>
      <c r="C300" s="12"/>
      <c r="D300" s="167" t="s">
        <v>78</v>
      </c>
      <c r="E300" s="177" t="s">
        <v>182</v>
      </c>
      <c r="F300" s="177" t="s">
        <v>684</v>
      </c>
      <c r="G300" s="12"/>
      <c r="H300" s="12"/>
      <c r="I300" s="169"/>
      <c r="J300" s="178">
        <f>BK300</f>
        <v>0</v>
      </c>
      <c r="K300" s="12"/>
      <c r="L300" s="166"/>
      <c r="M300" s="171"/>
      <c r="N300" s="172"/>
      <c r="O300" s="172"/>
      <c r="P300" s="173">
        <f>SUM(P301:P315)</f>
        <v>0</v>
      </c>
      <c r="Q300" s="172"/>
      <c r="R300" s="173">
        <f>SUM(R301:R315)</f>
        <v>2.9732899999999995</v>
      </c>
      <c r="S300" s="172"/>
      <c r="T300" s="174">
        <f>SUM(T301:T315)</f>
        <v>3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67" t="s">
        <v>86</v>
      </c>
      <c r="AT300" s="175" t="s">
        <v>78</v>
      </c>
      <c r="AU300" s="175" t="s">
        <v>86</v>
      </c>
      <c r="AY300" s="167" t="s">
        <v>144</v>
      </c>
      <c r="BK300" s="176">
        <f>SUM(BK301:BK315)</f>
        <v>0</v>
      </c>
    </row>
    <row r="301" s="2" customFormat="1" ht="21.75" customHeight="1">
      <c r="A301" s="38"/>
      <c r="B301" s="179"/>
      <c r="C301" s="180" t="s">
        <v>417</v>
      </c>
      <c r="D301" s="180" t="s">
        <v>147</v>
      </c>
      <c r="E301" s="181" t="s">
        <v>685</v>
      </c>
      <c r="F301" s="182" t="s">
        <v>686</v>
      </c>
      <c r="G301" s="183" t="s">
        <v>222</v>
      </c>
      <c r="H301" s="184">
        <v>3</v>
      </c>
      <c r="I301" s="185"/>
      <c r="J301" s="186">
        <f>ROUND(I301*H301,2)</f>
        <v>0</v>
      </c>
      <c r="K301" s="182" t="s">
        <v>223</v>
      </c>
      <c r="L301" s="39"/>
      <c r="M301" s="187" t="s">
        <v>1</v>
      </c>
      <c r="N301" s="188" t="s">
        <v>44</v>
      </c>
      <c r="O301" s="77"/>
      <c r="P301" s="189">
        <f>O301*H301</f>
        <v>0</v>
      </c>
      <c r="Q301" s="189">
        <v>0</v>
      </c>
      <c r="R301" s="189">
        <f>Q301*H301</f>
        <v>0</v>
      </c>
      <c r="S301" s="189">
        <v>0.35999999999999999</v>
      </c>
      <c r="T301" s="190">
        <f>S301*H301</f>
        <v>1.0800000000000001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91" t="s">
        <v>143</v>
      </c>
      <c r="AT301" s="191" t="s">
        <v>147</v>
      </c>
      <c r="AU301" s="191" t="s">
        <v>88</v>
      </c>
      <c r="AY301" s="19" t="s">
        <v>144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86</v>
      </c>
      <c r="BK301" s="192">
        <f>ROUND(I301*H301,2)</f>
        <v>0</v>
      </c>
      <c r="BL301" s="19" t="s">
        <v>143</v>
      </c>
      <c r="BM301" s="191" t="s">
        <v>687</v>
      </c>
    </row>
    <row r="302" s="2" customFormat="1">
      <c r="A302" s="38"/>
      <c r="B302" s="39"/>
      <c r="C302" s="38"/>
      <c r="D302" s="193" t="s">
        <v>152</v>
      </c>
      <c r="E302" s="38"/>
      <c r="F302" s="194" t="s">
        <v>688</v>
      </c>
      <c r="G302" s="38"/>
      <c r="H302" s="38"/>
      <c r="I302" s="195"/>
      <c r="J302" s="38"/>
      <c r="K302" s="38"/>
      <c r="L302" s="39"/>
      <c r="M302" s="196"/>
      <c r="N302" s="197"/>
      <c r="O302" s="77"/>
      <c r="P302" s="77"/>
      <c r="Q302" s="77"/>
      <c r="R302" s="77"/>
      <c r="S302" s="77"/>
      <c r="T302" s="7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152</v>
      </c>
      <c r="AU302" s="19" t="s">
        <v>88</v>
      </c>
    </row>
    <row r="303" s="2" customFormat="1">
      <c r="A303" s="38"/>
      <c r="B303" s="39"/>
      <c r="C303" s="38"/>
      <c r="D303" s="202" t="s">
        <v>226</v>
      </c>
      <c r="E303" s="38"/>
      <c r="F303" s="203" t="s">
        <v>689</v>
      </c>
      <c r="G303" s="38"/>
      <c r="H303" s="38"/>
      <c r="I303" s="195"/>
      <c r="J303" s="38"/>
      <c r="K303" s="38"/>
      <c r="L303" s="39"/>
      <c r="M303" s="196"/>
      <c r="N303" s="197"/>
      <c r="O303" s="77"/>
      <c r="P303" s="77"/>
      <c r="Q303" s="77"/>
      <c r="R303" s="77"/>
      <c r="S303" s="77"/>
      <c r="T303" s="7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226</v>
      </c>
      <c r="AU303" s="19" t="s">
        <v>88</v>
      </c>
    </row>
    <row r="304" s="2" customFormat="1" ht="24.15" customHeight="1">
      <c r="A304" s="38"/>
      <c r="B304" s="179"/>
      <c r="C304" s="180" t="s">
        <v>423</v>
      </c>
      <c r="D304" s="180" t="s">
        <v>147</v>
      </c>
      <c r="E304" s="181" t="s">
        <v>690</v>
      </c>
      <c r="F304" s="182" t="s">
        <v>691</v>
      </c>
      <c r="G304" s="183" t="s">
        <v>234</v>
      </c>
      <c r="H304" s="184">
        <v>1</v>
      </c>
      <c r="I304" s="185"/>
      <c r="J304" s="186">
        <f>ROUND(I304*H304,2)</f>
        <v>0</v>
      </c>
      <c r="K304" s="182" t="s">
        <v>223</v>
      </c>
      <c r="L304" s="39"/>
      <c r="M304" s="187" t="s">
        <v>1</v>
      </c>
      <c r="N304" s="188" t="s">
        <v>44</v>
      </c>
      <c r="O304" s="77"/>
      <c r="P304" s="189">
        <f>O304*H304</f>
        <v>0</v>
      </c>
      <c r="Q304" s="189">
        <v>0</v>
      </c>
      <c r="R304" s="189">
        <f>Q304*H304</f>
        <v>0</v>
      </c>
      <c r="S304" s="189">
        <v>1.9199999999999999</v>
      </c>
      <c r="T304" s="190">
        <f>S304*H304</f>
        <v>1.9199999999999999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91" t="s">
        <v>143</v>
      </c>
      <c r="AT304" s="191" t="s">
        <v>147</v>
      </c>
      <c r="AU304" s="191" t="s">
        <v>88</v>
      </c>
      <c r="AY304" s="19" t="s">
        <v>144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9" t="s">
        <v>86</v>
      </c>
      <c r="BK304" s="192">
        <f>ROUND(I304*H304,2)</f>
        <v>0</v>
      </c>
      <c r="BL304" s="19" t="s">
        <v>143</v>
      </c>
      <c r="BM304" s="191" t="s">
        <v>692</v>
      </c>
    </row>
    <row r="305" s="2" customFormat="1">
      <c r="A305" s="38"/>
      <c r="B305" s="39"/>
      <c r="C305" s="38"/>
      <c r="D305" s="193" t="s">
        <v>152</v>
      </c>
      <c r="E305" s="38"/>
      <c r="F305" s="194" t="s">
        <v>693</v>
      </c>
      <c r="G305" s="38"/>
      <c r="H305" s="38"/>
      <c r="I305" s="195"/>
      <c r="J305" s="38"/>
      <c r="K305" s="38"/>
      <c r="L305" s="39"/>
      <c r="M305" s="196"/>
      <c r="N305" s="197"/>
      <c r="O305" s="77"/>
      <c r="P305" s="77"/>
      <c r="Q305" s="77"/>
      <c r="R305" s="77"/>
      <c r="S305" s="77"/>
      <c r="T305" s="7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9" t="s">
        <v>152</v>
      </c>
      <c r="AU305" s="19" t="s">
        <v>88</v>
      </c>
    </row>
    <row r="306" s="2" customFormat="1">
      <c r="A306" s="38"/>
      <c r="B306" s="39"/>
      <c r="C306" s="38"/>
      <c r="D306" s="202" t="s">
        <v>226</v>
      </c>
      <c r="E306" s="38"/>
      <c r="F306" s="203" t="s">
        <v>694</v>
      </c>
      <c r="G306" s="38"/>
      <c r="H306" s="38"/>
      <c r="I306" s="195"/>
      <c r="J306" s="38"/>
      <c r="K306" s="38"/>
      <c r="L306" s="39"/>
      <c r="M306" s="196"/>
      <c r="N306" s="197"/>
      <c r="O306" s="77"/>
      <c r="P306" s="77"/>
      <c r="Q306" s="77"/>
      <c r="R306" s="77"/>
      <c r="S306" s="77"/>
      <c r="T306" s="7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9" t="s">
        <v>226</v>
      </c>
      <c r="AU306" s="19" t="s">
        <v>88</v>
      </c>
    </row>
    <row r="307" s="14" customFormat="1">
      <c r="A307" s="14"/>
      <c r="B307" s="211"/>
      <c r="C307" s="14"/>
      <c r="D307" s="193" t="s">
        <v>228</v>
      </c>
      <c r="E307" s="212" t="s">
        <v>1</v>
      </c>
      <c r="F307" s="213" t="s">
        <v>695</v>
      </c>
      <c r="G307" s="14"/>
      <c r="H307" s="214">
        <v>1</v>
      </c>
      <c r="I307" s="215"/>
      <c r="J307" s="14"/>
      <c r="K307" s="14"/>
      <c r="L307" s="211"/>
      <c r="M307" s="216"/>
      <c r="N307" s="217"/>
      <c r="O307" s="217"/>
      <c r="P307" s="217"/>
      <c r="Q307" s="217"/>
      <c r="R307" s="217"/>
      <c r="S307" s="217"/>
      <c r="T307" s="21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12" t="s">
        <v>228</v>
      </c>
      <c r="AU307" s="212" t="s">
        <v>88</v>
      </c>
      <c r="AV307" s="14" t="s">
        <v>88</v>
      </c>
      <c r="AW307" s="14" t="s">
        <v>34</v>
      </c>
      <c r="AX307" s="14" t="s">
        <v>79</v>
      </c>
      <c r="AY307" s="212" t="s">
        <v>144</v>
      </c>
    </row>
    <row r="308" s="15" customFormat="1">
      <c r="A308" s="15"/>
      <c r="B308" s="219"/>
      <c r="C308" s="15"/>
      <c r="D308" s="193" t="s">
        <v>228</v>
      </c>
      <c r="E308" s="220" t="s">
        <v>1</v>
      </c>
      <c r="F308" s="221" t="s">
        <v>231</v>
      </c>
      <c r="G308" s="15"/>
      <c r="H308" s="222">
        <v>1</v>
      </c>
      <c r="I308" s="223"/>
      <c r="J308" s="15"/>
      <c r="K308" s="15"/>
      <c r="L308" s="219"/>
      <c r="M308" s="224"/>
      <c r="N308" s="225"/>
      <c r="O308" s="225"/>
      <c r="P308" s="225"/>
      <c r="Q308" s="225"/>
      <c r="R308" s="225"/>
      <c r="S308" s="225"/>
      <c r="T308" s="226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20" t="s">
        <v>228</v>
      </c>
      <c r="AU308" s="220" t="s">
        <v>88</v>
      </c>
      <c r="AV308" s="15" t="s">
        <v>143</v>
      </c>
      <c r="AW308" s="15" t="s">
        <v>34</v>
      </c>
      <c r="AX308" s="15" t="s">
        <v>86</v>
      </c>
      <c r="AY308" s="220" t="s">
        <v>144</v>
      </c>
    </row>
    <row r="309" s="2" customFormat="1" ht="24.15" customHeight="1">
      <c r="A309" s="38"/>
      <c r="B309" s="179"/>
      <c r="C309" s="180" t="s">
        <v>429</v>
      </c>
      <c r="D309" s="180" t="s">
        <v>147</v>
      </c>
      <c r="E309" s="181" t="s">
        <v>696</v>
      </c>
      <c r="F309" s="182" t="s">
        <v>697</v>
      </c>
      <c r="G309" s="183" t="s">
        <v>303</v>
      </c>
      <c r="H309" s="184">
        <v>1</v>
      </c>
      <c r="I309" s="185"/>
      <c r="J309" s="186">
        <f>ROUND(I309*H309,2)</f>
        <v>0</v>
      </c>
      <c r="K309" s="182" t="s">
        <v>223</v>
      </c>
      <c r="L309" s="39"/>
      <c r="M309" s="187" t="s">
        <v>1</v>
      </c>
      <c r="N309" s="188" t="s">
        <v>44</v>
      </c>
      <c r="O309" s="77"/>
      <c r="P309" s="189">
        <f>O309*H309</f>
        <v>0</v>
      </c>
      <c r="Q309" s="189">
        <v>0.45828999999999998</v>
      </c>
      <c r="R309" s="189">
        <f>Q309*H309</f>
        <v>0.45828999999999998</v>
      </c>
      <c r="S309" s="189">
        <v>0</v>
      </c>
      <c r="T309" s="19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91" t="s">
        <v>143</v>
      </c>
      <c r="AT309" s="191" t="s">
        <v>147</v>
      </c>
      <c r="AU309" s="191" t="s">
        <v>88</v>
      </c>
      <c r="AY309" s="19" t="s">
        <v>144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9" t="s">
        <v>86</v>
      </c>
      <c r="BK309" s="192">
        <f>ROUND(I309*H309,2)</f>
        <v>0</v>
      </c>
      <c r="BL309" s="19" t="s">
        <v>143</v>
      </c>
      <c r="BM309" s="191" t="s">
        <v>698</v>
      </c>
    </row>
    <row r="310" s="2" customFormat="1">
      <c r="A310" s="38"/>
      <c r="B310" s="39"/>
      <c r="C310" s="38"/>
      <c r="D310" s="193" t="s">
        <v>152</v>
      </c>
      <c r="E310" s="38"/>
      <c r="F310" s="194" t="s">
        <v>697</v>
      </c>
      <c r="G310" s="38"/>
      <c r="H310" s="38"/>
      <c r="I310" s="195"/>
      <c r="J310" s="38"/>
      <c r="K310" s="38"/>
      <c r="L310" s="39"/>
      <c r="M310" s="196"/>
      <c r="N310" s="197"/>
      <c r="O310" s="77"/>
      <c r="P310" s="77"/>
      <c r="Q310" s="77"/>
      <c r="R310" s="77"/>
      <c r="S310" s="77"/>
      <c r="T310" s="7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9" t="s">
        <v>152</v>
      </c>
      <c r="AU310" s="19" t="s">
        <v>88</v>
      </c>
    </row>
    <row r="311" s="2" customFormat="1">
      <c r="A311" s="38"/>
      <c r="B311" s="39"/>
      <c r="C311" s="38"/>
      <c r="D311" s="202" t="s">
        <v>226</v>
      </c>
      <c r="E311" s="38"/>
      <c r="F311" s="203" t="s">
        <v>699</v>
      </c>
      <c r="G311" s="38"/>
      <c r="H311" s="38"/>
      <c r="I311" s="195"/>
      <c r="J311" s="38"/>
      <c r="K311" s="38"/>
      <c r="L311" s="39"/>
      <c r="M311" s="196"/>
      <c r="N311" s="197"/>
      <c r="O311" s="77"/>
      <c r="P311" s="77"/>
      <c r="Q311" s="77"/>
      <c r="R311" s="77"/>
      <c r="S311" s="77"/>
      <c r="T311" s="7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9" t="s">
        <v>226</v>
      </c>
      <c r="AU311" s="19" t="s">
        <v>88</v>
      </c>
    </row>
    <row r="312" s="2" customFormat="1" ht="16.5" customHeight="1">
      <c r="A312" s="38"/>
      <c r="B312" s="179"/>
      <c r="C312" s="235" t="s">
        <v>438</v>
      </c>
      <c r="D312" s="235" t="s">
        <v>371</v>
      </c>
      <c r="E312" s="236" t="s">
        <v>700</v>
      </c>
      <c r="F312" s="237" t="s">
        <v>701</v>
      </c>
      <c r="G312" s="238" t="s">
        <v>303</v>
      </c>
      <c r="H312" s="239">
        <v>1</v>
      </c>
      <c r="I312" s="240"/>
      <c r="J312" s="241">
        <f>ROUND(I312*H312,2)</f>
        <v>0</v>
      </c>
      <c r="K312" s="237" t="s">
        <v>223</v>
      </c>
      <c r="L312" s="242"/>
      <c r="M312" s="243" t="s">
        <v>1</v>
      </c>
      <c r="N312" s="244" t="s">
        <v>44</v>
      </c>
      <c r="O312" s="77"/>
      <c r="P312" s="189">
        <f>O312*H312</f>
        <v>0</v>
      </c>
      <c r="Q312" s="189">
        <v>2.2549999999999999</v>
      </c>
      <c r="R312" s="189">
        <f>Q312*H312</f>
        <v>2.2549999999999999</v>
      </c>
      <c r="S312" s="189">
        <v>0</v>
      </c>
      <c r="T312" s="19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91" t="s">
        <v>182</v>
      </c>
      <c r="AT312" s="191" t="s">
        <v>371</v>
      </c>
      <c r="AU312" s="191" t="s">
        <v>88</v>
      </c>
      <c r="AY312" s="19" t="s">
        <v>144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86</v>
      </c>
      <c r="BK312" s="192">
        <f>ROUND(I312*H312,2)</f>
        <v>0</v>
      </c>
      <c r="BL312" s="19" t="s">
        <v>143</v>
      </c>
      <c r="BM312" s="191" t="s">
        <v>702</v>
      </c>
    </row>
    <row r="313" s="2" customFormat="1">
      <c r="A313" s="38"/>
      <c r="B313" s="39"/>
      <c r="C313" s="38"/>
      <c r="D313" s="193" t="s">
        <v>152</v>
      </c>
      <c r="E313" s="38"/>
      <c r="F313" s="194" t="s">
        <v>701</v>
      </c>
      <c r="G313" s="38"/>
      <c r="H313" s="38"/>
      <c r="I313" s="195"/>
      <c r="J313" s="38"/>
      <c r="K313" s="38"/>
      <c r="L313" s="39"/>
      <c r="M313" s="196"/>
      <c r="N313" s="197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152</v>
      </c>
      <c r="AU313" s="19" t="s">
        <v>88</v>
      </c>
    </row>
    <row r="314" s="2" customFormat="1" ht="24.15" customHeight="1">
      <c r="A314" s="38"/>
      <c r="B314" s="179"/>
      <c r="C314" s="235" t="s">
        <v>446</v>
      </c>
      <c r="D314" s="235" t="s">
        <v>371</v>
      </c>
      <c r="E314" s="236" t="s">
        <v>703</v>
      </c>
      <c r="F314" s="237" t="s">
        <v>704</v>
      </c>
      <c r="G314" s="238" t="s">
        <v>303</v>
      </c>
      <c r="H314" s="239">
        <v>1</v>
      </c>
      <c r="I314" s="240"/>
      <c r="J314" s="241">
        <f>ROUND(I314*H314,2)</f>
        <v>0</v>
      </c>
      <c r="K314" s="237" t="s">
        <v>223</v>
      </c>
      <c r="L314" s="242"/>
      <c r="M314" s="243" t="s">
        <v>1</v>
      </c>
      <c r="N314" s="244" t="s">
        <v>44</v>
      </c>
      <c r="O314" s="77"/>
      <c r="P314" s="189">
        <f>O314*H314</f>
        <v>0</v>
      </c>
      <c r="Q314" s="189">
        <v>0.26000000000000001</v>
      </c>
      <c r="R314" s="189">
        <f>Q314*H314</f>
        <v>0.26000000000000001</v>
      </c>
      <c r="S314" s="189">
        <v>0</v>
      </c>
      <c r="T314" s="19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91" t="s">
        <v>182</v>
      </c>
      <c r="AT314" s="191" t="s">
        <v>371</v>
      </c>
      <c r="AU314" s="191" t="s">
        <v>88</v>
      </c>
      <c r="AY314" s="19" t="s">
        <v>144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9" t="s">
        <v>86</v>
      </c>
      <c r="BK314" s="192">
        <f>ROUND(I314*H314,2)</f>
        <v>0</v>
      </c>
      <c r="BL314" s="19" t="s">
        <v>143</v>
      </c>
      <c r="BM314" s="191" t="s">
        <v>705</v>
      </c>
    </row>
    <row r="315" s="2" customFormat="1">
      <c r="A315" s="38"/>
      <c r="B315" s="39"/>
      <c r="C315" s="38"/>
      <c r="D315" s="193" t="s">
        <v>152</v>
      </c>
      <c r="E315" s="38"/>
      <c r="F315" s="194" t="s">
        <v>704</v>
      </c>
      <c r="G315" s="38"/>
      <c r="H315" s="38"/>
      <c r="I315" s="195"/>
      <c r="J315" s="38"/>
      <c r="K315" s="38"/>
      <c r="L315" s="39"/>
      <c r="M315" s="196"/>
      <c r="N315" s="197"/>
      <c r="O315" s="77"/>
      <c r="P315" s="77"/>
      <c r="Q315" s="77"/>
      <c r="R315" s="77"/>
      <c r="S315" s="77"/>
      <c r="T315" s="7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9" t="s">
        <v>152</v>
      </c>
      <c r="AU315" s="19" t="s">
        <v>88</v>
      </c>
    </row>
    <row r="316" s="12" customFormat="1" ht="22.8" customHeight="1">
      <c r="A316" s="12"/>
      <c r="B316" s="166"/>
      <c r="C316" s="12"/>
      <c r="D316" s="167" t="s">
        <v>78</v>
      </c>
      <c r="E316" s="177" t="s">
        <v>187</v>
      </c>
      <c r="F316" s="177" t="s">
        <v>461</v>
      </c>
      <c r="G316" s="12"/>
      <c r="H316" s="12"/>
      <c r="I316" s="169"/>
      <c r="J316" s="178">
        <f>BK316</f>
        <v>0</v>
      </c>
      <c r="K316" s="12"/>
      <c r="L316" s="166"/>
      <c r="M316" s="171"/>
      <c r="N316" s="172"/>
      <c r="O316" s="172"/>
      <c r="P316" s="173">
        <f>SUM(P317:P335)</f>
        <v>0</v>
      </c>
      <c r="Q316" s="172"/>
      <c r="R316" s="173">
        <f>SUM(R317:R335)</f>
        <v>77.362671399999996</v>
      </c>
      <c r="S316" s="172"/>
      <c r="T316" s="174">
        <f>SUM(T317:T335)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67" t="s">
        <v>86</v>
      </c>
      <c r="AT316" s="175" t="s">
        <v>78</v>
      </c>
      <c r="AU316" s="175" t="s">
        <v>86</v>
      </c>
      <c r="AY316" s="167" t="s">
        <v>144</v>
      </c>
      <c r="BK316" s="176">
        <f>SUM(BK317:BK335)</f>
        <v>0</v>
      </c>
    </row>
    <row r="317" s="2" customFormat="1" ht="24.15" customHeight="1">
      <c r="A317" s="38"/>
      <c r="B317" s="179"/>
      <c r="C317" s="180" t="s">
        <v>452</v>
      </c>
      <c r="D317" s="180" t="s">
        <v>147</v>
      </c>
      <c r="E317" s="181" t="s">
        <v>706</v>
      </c>
      <c r="F317" s="182" t="s">
        <v>707</v>
      </c>
      <c r="G317" s="183" t="s">
        <v>222</v>
      </c>
      <c r="H317" s="184">
        <v>118</v>
      </c>
      <c r="I317" s="185"/>
      <c r="J317" s="186">
        <f>ROUND(I317*H317,2)</f>
        <v>0</v>
      </c>
      <c r="K317" s="182" t="s">
        <v>223</v>
      </c>
      <c r="L317" s="39"/>
      <c r="M317" s="187" t="s">
        <v>1</v>
      </c>
      <c r="N317" s="188" t="s">
        <v>44</v>
      </c>
      <c r="O317" s="77"/>
      <c r="P317" s="189">
        <f>O317*H317</f>
        <v>0</v>
      </c>
      <c r="Q317" s="189">
        <v>0.080879999999999994</v>
      </c>
      <c r="R317" s="189">
        <f>Q317*H317</f>
        <v>9.5438399999999994</v>
      </c>
      <c r="S317" s="189">
        <v>0</v>
      </c>
      <c r="T317" s="19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91" t="s">
        <v>143</v>
      </c>
      <c r="AT317" s="191" t="s">
        <v>147</v>
      </c>
      <c r="AU317" s="191" t="s">
        <v>88</v>
      </c>
      <c r="AY317" s="19" t="s">
        <v>144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9" t="s">
        <v>86</v>
      </c>
      <c r="BK317" s="192">
        <f>ROUND(I317*H317,2)</f>
        <v>0</v>
      </c>
      <c r="BL317" s="19" t="s">
        <v>143</v>
      </c>
      <c r="BM317" s="191" t="s">
        <v>708</v>
      </c>
    </row>
    <row r="318" s="2" customFormat="1">
      <c r="A318" s="38"/>
      <c r="B318" s="39"/>
      <c r="C318" s="38"/>
      <c r="D318" s="193" t="s">
        <v>152</v>
      </c>
      <c r="E318" s="38"/>
      <c r="F318" s="194" t="s">
        <v>709</v>
      </c>
      <c r="G318" s="38"/>
      <c r="H318" s="38"/>
      <c r="I318" s="195"/>
      <c r="J318" s="38"/>
      <c r="K318" s="38"/>
      <c r="L318" s="39"/>
      <c r="M318" s="196"/>
      <c r="N318" s="197"/>
      <c r="O318" s="77"/>
      <c r="P318" s="77"/>
      <c r="Q318" s="77"/>
      <c r="R318" s="77"/>
      <c r="S318" s="77"/>
      <c r="T318" s="7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152</v>
      </c>
      <c r="AU318" s="19" t="s">
        <v>88</v>
      </c>
    </row>
    <row r="319" s="2" customFormat="1">
      <c r="A319" s="38"/>
      <c r="B319" s="39"/>
      <c r="C319" s="38"/>
      <c r="D319" s="202" t="s">
        <v>226</v>
      </c>
      <c r="E319" s="38"/>
      <c r="F319" s="203" t="s">
        <v>710</v>
      </c>
      <c r="G319" s="38"/>
      <c r="H319" s="38"/>
      <c r="I319" s="195"/>
      <c r="J319" s="38"/>
      <c r="K319" s="38"/>
      <c r="L319" s="39"/>
      <c r="M319" s="196"/>
      <c r="N319" s="197"/>
      <c r="O319" s="77"/>
      <c r="P319" s="77"/>
      <c r="Q319" s="77"/>
      <c r="R319" s="77"/>
      <c r="S319" s="77"/>
      <c r="T319" s="7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226</v>
      </c>
      <c r="AU319" s="19" t="s">
        <v>88</v>
      </c>
    </row>
    <row r="320" s="2" customFormat="1" ht="16.5" customHeight="1">
      <c r="A320" s="38"/>
      <c r="B320" s="179"/>
      <c r="C320" s="235" t="s">
        <v>464</v>
      </c>
      <c r="D320" s="235" t="s">
        <v>371</v>
      </c>
      <c r="E320" s="236" t="s">
        <v>711</v>
      </c>
      <c r="F320" s="237" t="s">
        <v>712</v>
      </c>
      <c r="G320" s="238" t="s">
        <v>222</v>
      </c>
      <c r="H320" s="239">
        <v>120.36</v>
      </c>
      <c r="I320" s="240"/>
      <c r="J320" s="241">
        <f>ROUND(I320*H320,2)</f>
        <v>0</v>
      </c>
      <c r="K320" s="237" t="s">
        <v>223</v>
      </c>
      <c r="L320" s="242"/>
      <c r="M320" s="243" t="s">
        <v>1</v>
      </c>
      <c r="N320" s="244" t="s">
        <v>44</v>
      </c>
      <c r="O320" s="77"/>
      <c r="P320" s="189">
        <f>O320*H320</f>
        <v>0</v>
      </c>
      <c r="Q320" s="189">
        <v>0.045999999999999999</v>
      </c>
      <c r="R320" s="189">
        <f>Q320*H320</f>
        <v>5.5365599999999997</v>
      </c>
      <c r="S320" s="189">
        <v>0</v>
      </c>
      <c r="T320" s="19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1" t="s">
        <v>182</v>
      </c>
      <c r="AT320" s="191" t="s">
        <v>371</v>
      </c>
      <c r="AU320" s="191" t="s">
        <v>88</v>
      </c>
      <c r="AY320" s="19" t="s">
        <v>144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9" t="s">
        <v>86</v>
      </c>
      <c r="BK320" s="192">
        <f>ROUND(I320*H320,2)</f>
        <v>0</v>
      </c>
      <c r="BL320" s="19" t="s">
        <v>143</v>
      </c>
      <c r="BM320" s="191" t="s">
        <v>713</v>
      </c>
    </row>
    <row r="321" s="2" customFormat="1">
      <c r="A321" s="38"/>
      <c r="B321" s="39"/>
      <c r="C321" s="38"/>
      <c r="D321" s="193" t="s">
        <v>152</v>
      </c>
      <c r="E321" s="38"/>
      <c r="F321" s="194" t="s">
        <v>712</v>
      </c>
      <c r="G321" s="38"/>
      <c r="H321" s="38"/>
      <c r="I321" s="195"/>
      <c r="J321" s="38"/>
      <c r="K321" s="38"/>
      <c r="L321" s="39"/>
      <c r="M321" s="196"/>
      <c r="N321" s="197"/>
      <c r="O321" s="77"/>
      <c r="P321" s="77"/>
      <c r="Q321" s="77"/>
      <c r="R321" s="77"/>
      <c r="S321" s="77"/>
      <c r="T321" s="7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9" t="s">
        <v>152</v>
      </c>
      <c r="AU321" s="19" t="s">
        <v>88</v>
      </c>
    </row>
    <row r="322" s="14" customFormat="1">
      <c r="A322" s="14"/>
      <c r="B322" s="211"/>
      <c r="C322" s="14"/>
      <c r="D322" s="193" t="s">
        <v>228</v>
      </c>
      <c r="E322" s="212" t="s">
        <v>1</v>
      </c>
      <c r="F322" s="213" t="s">
        <v>714</v>
      </c>
      <c r="G322" s="14"/>
      <c r="H322" s="214">
        <v>120.36</v>
      </c>
      <c r="I322" s="215"/>
      <c r="J322" s="14"/>
      <c r="K322" s="14"/>
      <c r="L322" s="211"/>
      <c r="M322" s="216"/>
      <c r="N322" s="217"/>
      <c r="O322" s="217"/>
      <c r="P322" s="217"/>
      <c r="Q322" s="217"/>
      <c r="R322" s="217"/>
      <c r="S322" s="217"/>
      <c r="T322" s="21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12" t="s">
        <v>228</v>
      </c>
      <c r="AU322" s="212" t="s">
        <v>88</v>
      </c>
      <c r="AV322" s="14" t="s">
        <v>88</v>
      </c>
      <c r="AW322" s="14" t="s">
        <v>34</v>
      </c>
      <c r="AX322" s="14" t="s">
        <v>79</v>
      </c>
      <c r="AY322" s="212" t="s">
        <v>144</v>
      </c>
    </row>
    <row r="323" s="15" customFormat="1">
      <c r="A323" s="15"/>
      <c r="B323" s="219"/>
      <c r="C323" s="15"/>
      <c r="D323" s="193" t="s">
        <v>228</v>
      </c>
      <c r="E323" s="220" t="s">
        <v>1</v>
      </c>
      <c r="F323" s="221" t="s">
        <v>231</v>
      </c>
      <c r="G323" s="15"/>
      <c r="H323" s="222">
        <v>120.36</v>
      </c>
      <c r="I323" s="223"/>
      <c r="J323" s="15"/>
      <c r="K323" s="15"/>
      <c r="L323" s="219"/>
      <c r="M323" s="224"/>
      <c r="N323" s="225"/>
      <c r="O323" s="225"/>
      <c r="P323" s="225"/>
      <c r="Q323" s="225"/>
      <c r="R323" s="225"/>
      <c r="S323" s="225"/>
      <c r="T323" s="226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20" t="s">
        <v>228</v>
      </c>
      <c r="AU323" s="220" t="s">
        <v>88</v>
      </c>
      <c r="AV323" s="15" t="s">
        <v>143</v>
      </c>
      <c r="AW323" s="15" t="s">
        <v>34</v>
      </c>
      <c r="AX323" s="15" t="s">
        <v>86</v>
      </c>
      <c r="AY323" s="220" t="s">
        <v>144</v>
      </c>
    </row>
    <row r="324" s="2" customFormat="1" ht="24.15" customHeight="1">
      <c r="A324" s="38"/>
      <c r="B324" s="179"/>
      <c r="C324" s="180" t="s">
        <v>375</v>
      </c>
      <c r="D324" s="180" t="s">
        <v>147</v>
      </c>
      <c r="E324" s="181" t="s">
        <v>715</v>
      </c>
      <c r="F324" s="182" t="s">
        <v>716</v>
      </c>
      <c r="G324" s="183" t="s">
        <v>234</v>
      </c>
      <c r="H324" s="184">
        <v>9.4900000000000002</v>
      </c>
      <c r="I324" s="185"/>
      <c r="J324" s="186">
        <f>ROUND(I324*H324,2)</f>
        <v>0</v>
      </c>
      <c r="K324" s="182" t="s">
        <v>223</v>
      </c>
      <c r="L324" s="39"/>
      <c r="M324" s="187" t="s">
        <v>1</v>
      </c>
      <c r="N324" s="188" t="s">
        <v>44</v>
      </c>
      <c r="O324" s="77"/>
      <c r="P324" s="189">
        <f>O324*H324</f>
        <v>0</v>
      </c>
      <c r="Q324" s="189">
        <v>2.2563399999999998</v>
      </c>
      <c r="R324" s="189">
        <f>Q324*H324</f>
        <v>21.412666599999998</v>
      </c>
      <c r="S324" s="189">
        <v>0</v>
      </c>
      <c r="T324" s="19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91" t="s">
        <v>143</v>
      </c>
      <c r="AT324" s="191" t="s">
        <v>147</v>
      </c>
      <c r="AU324" s="191" t="s">
        <v>88</v>
      </c>
      <c r="AY324" s="19" t="s">
        <v>144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86</v>
      </c>
      <c r="BK324" s="192">
        <f>ROUND(I324*H324,2)</f>
        <v>0</v>
      </c>
      <c r="BL324" s="19" t="s">
        <v>143</v>
      </c>
      <c r="BM324" s="191" t="s">
        <v>717</v>
      </c>
    </row>
    <row r="325" s="2" customFormat="1">
      <c r="A325" s="38"/>
      <c r="B325" s="39"/>
      <c r="C325" s="38"/>
      <c r="D325" s="193" t="s">
        <v>152</v>
      </c>
      <c r="E325" s="38"/>
      <c r="F325" s="194" t="s">
        <v>718</v>
      </c>
      <c r="G325" s="38"/>
      <c r="H325" s="38"/>
      <c r="I325" s="195"/>
      <c r="J325" s="38"/>
      <c r="K325" s="38"/>
      <c r="L325" s="39"/>
      <c r="M325" s="196"/>
      <c r="N325" s="197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152</v>
      </c>
      <c r="AU325" s="19" t="s">
        <v>88</v>
      </c>
    </row>
    <row r="326" s="2" customFormat="1">
      <c r="A326" s="38"/>
      <c r="B326" s="39"/>
      <c r="C326" s="38"/>
      <c r="D326" s="202" t="s">
        <v>226</v>
      </c>
      <c r="E326" s="38"/>
      <c r="F326" s="203" t="s">
        <v>719</v>
      </c>
      <c r="G326" s="38"/>
      <c r="H326" s="38"/>
      <c r="I326" s="195"/>
      <c r="J326" s="38"/>
      <c r="K326" s="38"/>
      <c r="L326" s="39"/>
      <c r="M326" s="196"/>
      <c r="N326" s="197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226</v>
      </c>
      <c r="AU326" s="19" t="s">
        <v>88</v>
      </c>
    </row>
    <row r="327" s="13" customFormat="1">
      <c r="A327" s="13"/>
      <c r="B327" s="204"/>
      <c r="C327" s="13"/>
      <c r="D327" s="193" t="s">
        <v>228</v>
      </c>
      <c r="E327" s="205" t="s">
        <v>1</v>
      </c>
      <c r="F327" s="206" t="s">
        <v>616</v>
      </c>
      <c r="G327" s="13"/>
      <c r="H327" s="205" t="s">
        <v>1</v>
      </c>
      <c r="I327" s="207"/>
      <c r="J327" s="13"/>
      <c r="K327" s="13"/>
      <c r="L327" s="204"/>
      <c r="M327" s="208"/>
      <c r="N327" s="209"/>
      <c r="O327" s="209"/>
      <c r="P327" s="209"/>
      <c r="Q327" s="209"/>
      <c r="R327" s="209"/>
      <c r="S327" s="209"/>
      <c r="T327" s="21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05" t="s">
        <v>228</v>
      </c>
      <c r="AU327" s="205" t="s">
        <v>88</v>
      </c>
      <c r="AV327" s="13" t="s">
        <v>86</v>
      </c>
      <c r="AW327" s="13" t="s">
        <v>34</v>
      </c>
      <c r="AX327" s="13" t="s">
        <v>79</v>
      </c>
      <c r="AY327" s="205" t="s">
        <v>144</v>
      </c>
    </row>
    <row r="328" s="14" customFormat="1">
      <c r="A328" s="14"/>
      <c r="B328" s="211"/>
      <c r="C328" s="14"/>
      <c r="D328" s="193" t="s">
        <v>228</v>
      </c>
      <c r="E328" s="212" t="s">
        <v>1</v>
      </c>
      <c r="F328" s="213" t="s">
        <v>720</v>
      </c>
      <c r="G328" s="14"/>
      <c r="H328" s="214">
        <v>9.4900000000000002</v>
      </c>
      <c r="I328" s="215"/>
      <c r="J328" s="14"/>
      <c r="K328" s="14"/>
      <c r="L328" s="211"/>
      <c r="M328" s="216"/>
      <c r="N328" s="217"/>
      <c r="O328" s="217"/>
      <c r="P328" s="217"/>
      <c r="Q328" s="217"/>
      <c r="R328" s="217"/>
      <c r="S328" s="217"/>
      <c r="T328" s="21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12" t="s">
        <v>228</v>
      </c>
      <c r="AU328" s="212" t="s">
        <v>88</v>
      </c>
      <c r="AV328" s="14" t="s">
        <v>88</v>
      </c>
      <c r="AW328" s="14" t="s">
        <v>34</v>
      </c>
      <c r="AX328" s="14" t="s">
        <v>79</v>
      </c>
      <c r="AY328" s="212" t="s">
        <v>144</v>
      </c>
    </row>
    <row r="329" s="15" customFormat="1">
      <c r="A329" s="15"/>
      <c r="B329" s="219"/>
      <c r="C329" s="15"/>
      <c r="D329" s="193" t="s">
        <v>228</v>
      </c>
      <c r="E329" s="220" t="s">
        <v>1</v>
      </c>
      <c r="F329" s="221" t="s">
        <v>231</v>
      </c>
      <c r="G329" s="15"/>
      <c r="H329" s="222">
        <v>9.4900000000000002</v>
      </c>
      <c r="I329" s="223"/>
      <c r="J329" s="15"/>
      <c r="K329" s="15"/>
      <c r="L329" s="219"/>
      <c r="M329" s="224"/>
      <c r="N329" s="225"/>
      <c r="O329" s="225"/>
      <c r="P329" s="225"/>
      <c r="Q329" s="225"/>
      <c r="R329" s="225"/>
      <c r="S329" s="225"/>
      <c r="T329" s="22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20" t="s">
        <v>228</v>
      </c>
      <c r="AU329" s="220" t="s">
        <v>88</v>
      </c>
      <c r="AV329" s="15" t="s">
        <v>143</v>
      </c>
      <c r="AW329" s="15" t="s">
        <v>34</v>
      </c>
      <c r="AX329" s="15" t="s">
        <v>86</v>
      </c>
      <c r="AY329" s="220" t="s">
        <v>144</v>
      </c>
    </row>
    <row r="330" s="2" customFormat="1" ht="24.15" customHeight="1">
      <c r="A330" s="38"/>
      <c r="B330" s="179"/>
      <c r="C330" s="180" t="s">
        <v>476</v>
      </c>
      <c r="D330" s="180" t="s">
        <v>147</v>
      </c>
      <c r="E330" s="181" t="s">
        <v>721</v>
      </c>
      <c r="F330" s="182" t="s">
        <v>722</v>
      </c>
      <c r="G330" s="183" t="s">
        <v>222</v>
      </c>
      <c r="H330" s="184">
        <v>146</v>
      </c>
      <c r="I330" s="185"/>
      <c r="J330" s="186">
        <f>ROUND(I330*H330,2)</f>
        <v>0</v>
      </c>
      <c r="K330" s="182" t="s">
        <v>223</v>
      </c>
      <c r="L330" s="39"/>
      <c r="M330" s="187" t="s">
        <v>1</v>
      </c>
      <c r="N330" s="188" t="s">
        <v>44</v>
      </c>
      <c r="O330" s="77"/>
      <c r="P330" s="189">
        <f>O330*H330</f>
        <v>0</v>
      </c>
      <c r="Q330" s="189">
        <v>0.16370999999999999</v>
      </c>
      <c r="R330" s="189">
        <f>Q330*H330</f>
        <v>23.90166</v>
      </c>
      <c r="S330" s="189">
        <v>0</v>
      </c>
      <c r="T330" s="19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91" t="s">
        <v>143</v>
      </c>
      <c r="AT330" s="191" t="s">
        <v>147</v>
      </c>
      <c r="AU330" s="191" t="s">
        <v>88</v>
      </c>
      <c r="AY330" s="19" t="s">
        <v>144</v>
      </c>
      <c r="BE330" s="192">
        <f>IF(N330="základní",J330,0)</f>
        <v>0</v>
      </c>
      <c r="BF330" s="192">
        <f>IF(N330="snížená",J330,0)</f>
        <v>0</v>
      </c>
      <c r="BG330" s="192">
        <f>IF(N330="zákl. přenesená",J330,0)</f>
        <v>0</v>
      </c>
      <c r="BH330" s="192">
        <f>IF(N330="sníž. přenesená",J330,0)</f>
        <v>0</v>
      </c>
      <c r="BI330" s="192">
        <f>IF(N330="nulová",J330,0)</f>
        <v>0</v>
      </c>
      <c r="BJ330" s="19" t="s">
        <v>86</v>
      </c>
      <c r="BK330" s="192">
        <f>ROUND(I330*H330,2)</f>
        <v>0</v>
      </c>
      <c r="BL330" s="19" t="s">
        <v>143</v>
      </c>
      <c r="BM330" s="191" t="s">
        <v>723</v>
      </c>
    </row>
    <row r="331" s="2" customFormat="1">
      <c r="A331" s="38"/>
      <c r="B331" s="39"/>
      <c r="C331" s="38"/>
      <c r="D331" s="193" t="s">
        <v>152</v>
      </c>
      <c r="E331" s="38"/>
      <c r="F331" s="194" t="s">
        <v>724</v>
      </c>
      <c r="G331" s="38"/>
      <c r="H331" s="38"/>
      <c r="I331" s="195"/>
      <c r="J331" s="38"/>
      <c r="K331" s="38"/>
      <c r="L331" s="39"/>
      <c r="M331" s="196"/>
      <c r="N331" s="197"/>
      <c r="O331" s="77"/>
      <c r="P331" s="77"/>
      <c r="Q331" s="77"/>
      <c r="R331" s="77"/>
      <c r="S331" s="77"/>
      <c r="T331" s="7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9" t="s">
        <v>152</v>
      </c>
      <c r="AU331" s="19" t="s">
        <v>88</v>
      </c>
    </row>
    <row r="332" s="2" customFormat="1">
      <c r="A332" s="38"/>
      <c r="B332" s="39"/>
      <c r="C332" s="38"/>
      <c r="D332" s="202" t="s">
        <v>226</v>
      </c>
      <c r="E332" s="38"/>
      <c r="F332" s="203" t="s">
        <v>725</v>
      </c>
      <c r="G332" s="38"/>
      <c r="H332" s="38"/>
      <c r="I332" s="195"/>
      <c r="J332" s="38"/>
      <c r="K332" s="38"/>
      <c r="L332" s="39"/>
      <c r="M332" s="196"/>
      <c r="N332" s="197"/>
      <c r="O332" s="77"/>
      <c r="P332" s="77"/>
      <c r="Q332" s="77"/>
      <c r="R332" s="77"/>
      <c r="S332" s="77"/>
      <c r="T332" s="7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226</v>
      </c>
      <c r="AU332" s="19" t="s">
        <v>88</v>
      </c>
    </row>
    <row r="333" s="2" customFormat="1" ht="24.15" customHeight="1">
      <c r="A333" s="38"/>
      <c r="B333" s="179"/>
      <c r="C333" s="235" t="s">
        <v>487</v>
      </c>
      <c r="D333" s="235" t="s">
        <v>371</v>
      </c>
      <c r="E333" s="236" t="s">
        <v>726</v>
      </c>
      <c r="F333" s="237" t="s">
        <v>727</v>
      </c>
      <c r="G333" s="238" t="s">
        <v>222</v>
      </c>
      <c r="H333" s="239">
        <v>148.91999999999999</v>
      </c>
      <c r="I333" s="240"/>
      <c r="J333" s="241">
        <f>ROUND(I333*H333,2)</f>
        <v>0</v>
      </c>
      <c r="K333" s="237" t="s">
        <v>223</v>
      </c>
      <c r="L333" s="242"/>
      <c r="M333" s="243" t="s">
        <v>1</v>
      </c>
      <c r="N333" s="244" t="s">
        <v>44</v>
      </c>
      <c r="O333" s="77"/>
      <c r="P333" s="189">
        <f>O333*H333</f>
        <v>0</v>
      </c>
      <c r="Q333" s="189">
        <v>0.11394</v>
      </c>
      <c r="R333" s="189">
        <f>Q333*H333</f>
        <v>16.967944799999998</v>
      </c>
      <c r="S333" s="189">
        <v>0</v>
      </c>
      <c r="T333" s="19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91" t="s">
        <v>182</v>
      </c>
      <c r="AT333" s="191" t="s">
        <v>371</v>
      </c>
      <c r="AU333" s="191" t="s">
        <v>88</v>
      </c>
      <c r="AY333" s="19" t="s">
        <v>144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86</v>
      </c>
      <c r="BK333" s="192">
        <f>ROUND(I333*H333,2)</f>
        <v>0</v>
      </c>
      <c r="BL333" s="19" t="s">
        <v>143</v>
      </c>
      <c r="BM333" s="191" t="s">
        <v>728</v>
      </c>
    </row>
    <row r="334" s="14" customFormat="1">
      <c r="A334" s="14"/>
      <c r="B334" s="211"/>
      <c r="C334" s="14"/>
      <c r="D334" s="193" t="s">
        <v>228</v>
      </c>
      <c r="E334" s="212" t="s">
        <v>1</v>
      </c>
      <c r="F334" s="213" t="s">
        <v>729</v>
      </c>
      <c r="G334" s="14"/>
      <c r="H334" s="214">
        <v>148.91999999999999</v>
      </c>
      <c r="I334" s="215"/>
      <c r="J334" s="14"/>
      <c r="K334" s="14"/>
      <c r="L334" s="211"/>
      <c r="M334" s="216"/>
      <c r="N334" s="217"/>
      <c r="O334" s="217"/>
      <c r="P334" s="217"/>
      <c r="Q334" s="217"/>
      <c r="R334" s="217"/>
      <c r="S334" s="217"/>
      <c r="T334" s="21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12" t="s">
        <v>228</v>
      </c>
      <c r="AU334" s="212" t="s">
        <v>88</v>
      </c>
      <c r="AV334" s="14" t="s">
        <v>88</v>
      </c>
      <c r="AW334" s="14" t="s">
        <v>34</v>
      </c>
      <c r="AX334" s="14" t="s">
        <v>79</v>
      </c>
      <c r="AY334" s="212" t="s">
        <v>144</v>
      </c>
    </row>
    <row r="335" s="15" customFormat="1">
      <c r="A335" s="15"/>
      <c r="B335" s="219"/>
      <c r="C335" s="15"/>
      <c r="D335" s="193" t="s">
        <v>228</v>
      </c>
      <c r="E335" s="220" t="s">
        <v>1</v>
      </c>
      <c r="F335" s="221" t="s">
        <v>231</v>
      </c>
      <c r="G335" s="15"/>
      <c r="H335" s="222">
        <v>148.91999999999999</v>
      </c>
      <c r="I335" s="223"/>
      <c r="J335" s="15"/>
      <c r="K335" s="15"/>
      <c r="L335" s="219"/>
      <c r="M335" s="224"/>
      <c r="N335" s="225"/>
      <c r="O335" s="225"/>
      <c r="P335" s="225"/>
      <c r="Q335" s="225"/>
      <c r="R335" s="225"/>
      <c r="S335" s="225"/>
      <c r="T335" s="22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20" t="s">
        <v>228</v>
      </c>
      <c r="AU335" s="220" t="s">
        <v>88</v>
      </c>
      <c r="AV335" s="15" t="s">
        <v>143</v>
      </c>
      <c r="AW335" s="15" t="s">
        <v>34</v>
      </c>
      <c r="AX335" s="15" t="s">
        <v>86</v>
      </c>
      <c r="AY335" s="220" t="s">
        <v>144</v>
      </c>
    </row>
    <row r="336" s="12" customFormat="1" ht="22.8" customHeight="1">
      <c r="A336" s="12"/>
      <c r="B336" s="166"/>
      <c r="C336" s="12"/>
      <c r="D336" s="167" t="s">
        <v>78</v>
      </c>
      <c r="E336" s="177" t="s">
        <v>485</v>
      </c>
      <c r="F336" s="177" t="s">
        <v>486</v>
      </c>
      <c r="G336" s="12"/>
      <c r="H336" s="12"/>
      <c r="I336" s="169"/>
      <c r="J336" s="178">
        <f>BK336</f>
        <v>0</v>
      </c>
      <c r="K336" s="12"/>
      <c r="L336" s="166"/>
      <c r="M336" s="171"/>
      <c r="N336" s="172"/>
      <c r="O336" s="172"/>
      <c r="P336" s="173">
        <f>SUM(P337:P350)</f>
        <v>0</v>
      </c>
      <c r="Q336" s="172"/>
      <c r="R336" s="173">
        <f>SUM(R337:R350)</f>
        <v>0</v>
      </c>
      <c r="S336" s="172"/>
      <c r="T336" s="174">
        <f>SUM(T337:T350)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67" t="s">
        <v>86</v>
      </c>
      <c r="AT336" s="175" t="s">
        <v>78</v>
      </c>
      <c r="AU336" s="175" t="s">
        <v>86</v>
      </c>
      <c r="AY336" s="167" t="s">
        <v>144</v>
      </c>
      <c r="BK336" s="176">
        <f>SUM(BK337:BK350)</f>
        <v>0</v>
      </c>
    </row>
    <row r="337" s="2" customFormat="1" ht="21.75" customHeight="1">
      <c r="A337" s="38"/>
      <c r="B337" s="179"/>
      <c r="C337" s="180" t="s">
        <v>493</v>
      </c>
      <c r="D337" s="180" t="s">
        <v>147</v>
      </c>
      <c r="E337" s="181" t="s">
        <v>730</v>
      </c>
      <c r="F337" s="182" t="s">
        <v>731</v>
      </c>
      <c r="G337" s="183" t="s">
        <v>264</v>
      </c>
      <c r="H337" s="184">
        <v>63.298000000000002</v>
      </c>
      <c r="I337" s="185"/>
      <c r="J337" s="186">
        <f>ROUND(I337*H337,2)</f>
        <v>0</v>
      </c>
      <c r="K337" s="182" t="s">
        <v>223</v>
      </c>
      <c r="L337" s="39"/>
      <c r="M337" s="187" t="s">
        <v>1</v>
      </c>
      <c r="N337" s="188" t="s">
        <v>44</v>
      </c>
      <c r="O337" s="77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1" t="s">
        <v>143</v>
      </c>
      <c r="AT337" s="191" t="s">
        <v>147</v>
      </c>
      <c r="AU337" s="191" t="s">
        <v>88</v>
      </c>
      <c r="AY337" s="19" t="s">
        <v>144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9" t="s">
        <v>86</v>
      </c>
      <c r="BK337" s="192">
        <f>ROUND(I337*H337,2)</f>
        <v>0</v>
      </c>
      <c r="BL337" s="19" t="s">
        <v>143</v>
      </c>
      <c r="BM337" s="191" t="s">
        <v>732</v>
      </c>
    </row>
    <row r="338" s="2" customFormat="1">
      <c r="A338" s="38"/>
      <c r="B338" s="39"/>
      <c r="C338" s="38"/>
      <c r="D338" s="193" t="s">
        <v>152</v>
      </c>
      <c r="E338" s="38"/>
      <c r="F338" s="194" t="s">
        <v>733</v>
      </c>
      <c r="G338" s="38"/>
      <c r="H338" s="38"/>
      <c r="I338" s="195"/>
      <c r="J338" s="38"/>
      <c r="K338" s="38"/>
      <c r="L338" s="39"/>
      <c r="M338" s="196"/>
      <c r="N338" s="197"/>
      <c r="O338" s="77"/>
      <c r="P338" s="77"/>
      <c r="Q338" s="77"/>
      <c r="R338" s="77"/>
      <c r="S338" s="77"/>
      <c r="T338" s="7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9" t="s">
        <v>152</v>
      </c>
      <c r="AU338" s="19" t="s">
        <v>88</v>
      </c>
    </row>
    <row r="339" s="2" customFormat="1">
      <c r="A339" s="38"/>
      <c r="B339" s="39"/>
      <c r="C339" s="38"/>
      <c r="D339" s="202" t="s">
        <v>226</v>
      </c>
      <c r="E339" s="38"/>
      <c r="F339" s="203" t="s">
        <v>734</v>
      </c>
      <c r="G339" s="38"/>
      <c r="H339" s="38"/>
      <c r="I339" s="195"/>
      <c r="J339" s="38"/>
      <c r="K339" s="38"/>
      <c r="L339" s="39"/>
      <c r="M339" s="196"/>
      <c r="N339" s="197"/>
      <c r="O339" s="77"/>
      <c r="P339" s="77"/>
      <c r="Q339" s="77"/>
      <c r="R339" s="77"/>
      <c r="S339" s="77"/>
      <c r="T339" s="7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9" t="s">
        <v>226</v>
      </c>
      <c r="AU339" s="19" t="s">
        <v>88</v>
      </c>
    </row>
    <row r="340" s="2" customFormat="1" ht="24.15" customHeight="1">
      <c r="A340" s="38"/>
      <c r="B340" s="179"/>
      <c r="C340" s="180" t="s">
        <v>500</v>
      </c>
      <c r="D340" s="180" t="s">
        <v>147</v>
      </c>
      <c r="E340" s="181" t="s">
        <v>735</v>
      </c>
      <c r="F340" s="182" t="s">
        <v>736</v>
      </c>
      <c r="G340" s="183" t="s">
        <v>264</v>
      </c>
      <c r="H340" s="184">
        <v>1645.7480000000001</v>
      </c>
      <c r="I340" s="185"/>
      <c r="J340" s="186">
        <f>ROUND(I340*H340,2)</f>
        <v>0</v>
      </c>
      <c r="K340" s="182" t="s">
        <v>223</v>
      </c>
      <c r="L340" s="39"/>
      <c r="M340" s="187" t="s">
        <v>1</v>
      </c>
      <c r="N340" s="188" t="s">
        <v>44</v>
      </c>
      <c r="O340" s="77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91" t="s">
        <v>143</v>
      </c>
      <c r="AT340" s="191" t="s">
        <v>147</v>
      </c>
      <c r="AU340" s="191" t="s">
        <v>88</v>
      </c>
      <c r="AY340" s="19" t="s">
        <v>144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86</v>
      </c>
      <c r="BK340" s="192">
        <f>ROUND(I340*H340,2)</f>
        <v>0</v>
      </c>
      <c r="BL340" s="19" t="s">
        <v>143</v>
      </c>
      <c r="BM340" s="191" t="s">
        <v>737</v>
      </c>
    </row>
    <row r="341" s="2" customFormat="1">
      <c r="A341" s="38"/>
      <c r="B341" s="39"/>
      <c r="C341" s="38"/>
      <c r="D341" s="193" t="s">
        <v>152</v>
      </c>
      <c r="E341" s="38"/>
      <c r="F341" s="194" t="s">
        <v>738</v>
      </c>
      <c r="G341" s="38"/>
      <c r="H341" s="38"/>
      <c r="I341" s="195"/>
      <c r="J341" s="38"/>
      <c r="K341" s="38"/>
      <c r="L341" s="39"/>
      <c r="M341" s="196"/>
      <c r="N341" s="197"/>
      <c r="O341" s="77"/>
      <c r="P341" s="77"/>
      <c r="Q341" s="77"/>
      <c r="R341" s="77"/>
      <c r="S341" s="77"/>
      <c r="T341" s="7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9" t="s">
        <v>152</v>
      </c>
      <c r="AU341" s="19" t="s">
        <v>88</v>
      </c>
    </row>
    <row r="342" s="2" customFormat="1">
      <c r="A342" s="38"/>
      <c r="B342" s="39"/>
      <c r="C342" s="38"/>
      <c r="D342" s="202" t="s">
        <v>226</v>
      </c>
      <c r="E342" s="38"/>
      <c r="F342" s="203" t="s">
        <v>739</v>
      </c>
      <c r="G342" s="38"/>
      <c r="H342" s="38"/>
      <c r="I342" s="195"/>
      <c r="J342" s="38"/>
      <c r="K342" s="38"/>
      <c r="L342" s="39"/>
      <c r="M342" s="196"/>
      <c r="N342" s="197"/>
      <c r="O342" s="77"/>
      <c r="P342" s="77"/>
      <c r="Q342" s="77"/>
      <c r="R342" s="77"/>
      <c r="S342" s="77"/>
      <c r="T342" s="7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226</v>
      </c>
      <c r="AU342" s="19" t="s">
        <v>88</v>
      </c>
    </row>
    <row r="343" s="14" customFormat="1">
      <c r="A343" s="14"/>
      <c r="B343" s="211"/>
      <c r="C343" s="14"/>
      <c r="D343" s="193" t="s">
        <v>228</v>
      </c>
      <c r="E343" s="212" t="s">
        <v>1</v>
      </c>
      <c r="F343" s="213" t="s">
        <v>740</v>
      </c>
      <c r="G343" s="14"/>
      <c r="H343" s="214">
        <v>1645.7480000000001</v>
      </c>
      <c r="I343" s="215"/>
      <c r="J343" s="14"/>
      <c r="K343" s="14"/>
      <c r="L343" s="211"/>
      <c r="M343" s="216"/>
      <c r="N343" s="217"/>
      <c r="O343" s="217"/>
      <c r="P343" s="217"/>
      <c r="Q343" s="217"/>
      <c r="R343" s="217"/>
      <c r="S343" s="217"/>
      <c r="T343" s="21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12" t="s">
        <v>228</v>
      </c>
      <c r="AU343" s="212" t="s">
        <v>88</v>
      </c>
      <c r="AV343" s="14" t="s">
        <v>88</v>
      </c>
      <c r="AW343" s="14" t="s">
        <v>34</v>
      </c>
      <c r="AX343" s="14" t="s">
        <v>79</v>
      </c>
      <c r="AY343" s="212" t="s">
        <v>144</v>
      </c>
    </row>
    <row r="344" s="15" customFormat="1">
      <c r="A344" s="15"/>
      <c r="B344" s="219"/>
      <c r="C344" s="15"/>
      <c r="D344" s="193" t="s">
        <v>228</v>
      </c>
      <c r="E344" s="220" t="s">
        <v>1</v>
      </c>
      <c r="F344" s="221" t="s">
        <v>231</v>
      </c>
      <c r="G344" s="15"/>
      <c r="H344" s="222">
        <v>1645.7480000000001</v>
      </c>
      <c r="I344" s="223"/>
      <c r="J344" s="15"/>
      <c r="K344" s="15"/>
      <c r="L344" s="219"/>
      <c r="M344" s="224"/>
      <c r="N344" s="225"/>
      <c r="O344" s="225"/>
      <c r="P344" s="225"/>
      <c r="Q344" s="225"/>
      <c r="R344" s="225"/>
      <c r="S344" s="225"/>
      <c r="T344" s="22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20" t="s">
        <v>228</v>
      </c>
      <c r="AU344" s="220" t="s">
        <v>88</v>
      </c>
      <c r="AV344" s="15" t="s">
        <v>143</v>
      </c>
      <c r="AW344" s="15" t="s">
        <v>34</v>
      </c>
      <c r="AX344" s="15" t="s">
        <v>86</v>
      </c>
      <c r="AY344" s="220" t="s">
        <v>144</v>
      </c>
    </row>
    <row r="345" s="2" customFormat="1" ht="33" customHeight="1">
      <c r="A345" s="38"/>
      <c r="B345" s="179"/>
      <c r="C345" s="180" t="s">
        <v>508</v>
      </c>
      <c r="D345" s="180" t="s">
        <v>147</v>
      </c>
      <c r="E345" s="181" t="s">
        <v>741</v>
      </c>
      <c r="F345" s="182" t="s">
        <v>742</v>
      </c>
      <c r="G345" s="183" t="s">
        <v>264</v>
      </c>
      <c r="H345" s="184">
        <v>60.298000000000002</v>
      </c>
      <c r="I345" s="185"/>
      <c r="J345" s="186">
        <f>ROUND(I345*H345,2)</f>
        <v>0</v>
      </c>
      <c r="K345" s="182" t="s">
        <v>223</v>
      </c>
      <c r="L345" s="39"/>
      <c r="M345" s="187" t="s">
        <v>1</v>
      </c>
      <c r="N345" s="188" t="s">
        <v>44</v>
      </c>
      <c r="O345" s="77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91" t="s">
        <v>143</v>
      </c>
      <c r="AT345" s="191" t="s">
        <v>147</v>
      </c>
      <c r="AU345" s="191" t="s">
        <v>88</v>
      </c>
      <c r="AY345" s="19" t="s">
        <v>144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9" t="s">
        <v>86</v>
      </c>
      <c r="BK345" s="192">
        <f>ROUND(I345*H345,2)</f>
        <v>0</v>
      </c>
      <c r="BL345" s="19" t="s">
        <v>143</v>
      </c>
      <c r="BM345" s="191" t="s">
        <v>743</v>
      </c>
    </row>
    <row r="346" s="2" customFormat="1">
      <c r="A346" s="38"/>
      <c r="B346" s="39"/>
      <c r="C346" s="38"/>
      <c r="D346" s="193" t="s">
        <v>152</v>
      </c>
      <c r="E346" s="38"/>
      <c r="F346" s="194" t="s">
        <v>744</v>
      </c>
      <c r="G346" s="38"/>
      <c r="H346" s="38"/>
      <c r="I346" s="195"/>
      <c r="J346" s="38"/>
      <c r="K346" s="38"/>
      <c r="L346" s="39"/>
      <c r="M346" s="196"/>
      <c r="N346" s="197"/>
      <c r="O346" s="77"/>
      <c r="P346" s="77"/>
      <c r="Q346" s="77"/>
      <c r="R346" s="77"/>
      <c r="S346" s="77"/>
      <c r="T346" s="7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9" t="s">
        <v>152</v>
      </c>
      <c r="AU346" s="19" t="s">
        <v>88</v>
      </c>
    </row>
    <row r="347" s="2" customFormat="1">
      <c r="A347" s="38"/>
      <c r="B347" s="39"/>
      <c r="C347" s="38"/>
      <c r="D347" s="202" t="s">
        <v>226</v>
      </c>
      <c r="E347" s="38"/>
      <c r="F347" s="203" t="s">
        <v>745</v>
      </c>
      <c r="G347" s="38"/>
      <c r="H347" s="38"/>
      <c r="I347" s="195"/>
      <c r="J347" s="38"/>
      <c r="K347" s="38"/>
      <c r="L347" s="39"/>
      <c r="M347" s="196"/>
      <c r="N347" s="197"/>
      <c r="O347" s="77"/>
      <c r="P347" s="77"/>
      <c r="Q347" s="77"/>
      <c r="R347" s="77"/>
      <c r="S347" s="77"/>
      <c r="T347" s="7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226</v>
      </c>
      <c r="AU347" s="19" t="s">
        <v>88</v>
      </c>
    </row>
    <row r="348" s="2" customFormat="1" ht="37.8" customHeight="1">
      <c r="A348" s="38"/>
      <c r="B348" s="179"/>
      <c r="C348" s="180" t="s">
        <v>518</v>
      </c>
      <c r="D348" s="180" t="s">
        <v>147</v>
      </c>
      <c r="E348" s="181" t="s">
        <v>746</v>
      </c>
      <c r="F348" s="182" t="s">
        <v>502</v>
      </c>
      <c r="G348" s="183" t="s">
        <v>264</v>
      </c>
      <c r="H348" s="184">
        <v>3</v>
      </c>
      <c r="I348" s="185"/>
      <c r="J348" s="186">
        <f>ROUND(I348*H348,2)</f>
        <v>0</v>
      </c>
      <c r="K348" s="182" t="s">
        <v>223</v>
      </c>
      <c r="L348" s="39"/>
      <c r="M348" s="187" t="s">
        <v>1</v>
      </c>
      <c r="N348" s="188" t="s">
        <v>44</v>
      </c>
      <c r="O348" s="77"/>
      <c r="P348" s="189">
        <f>O348*H348</f>
        <v>0</v>
      </c>
      <c r="Q348" s="189">
        <v>0</v>
      </c>
      <c r="R348" s="189">
        <f>Q348*H348</f>
        <v>0</v>
      </c>
      <c r="S348" s="189">
        <v>0</v>
      </c>
      <c r="T348" s="19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91" t="s">
        <v>143</v>
      </c>
      <c r="AT348" s="191" t="s">
        <v>147</v>
      </c>
      <c r="AU348" s="191" t="s">
        <v>88</v>
      </c>
      <c r="AY348" s="19" t="s">
        <v>144</v>
      </c>
      <c r="BE348" s="192">
        <f>IF(N348="základní",J348,0)</f>
        <v>0</v>
      </c>
      <c r="BF348" s="192">
        <f>IF(N348="snížená",J348,0)</f>
        <v>0</v>
      </c>
      <c r="BG348" s="192">
        <f>IF(N348="zákl. přenesená",J348,0)</f>
        <v>0</v>
      </c>
      <c r="BH348" s="192">
        <f>IF(N348="sníž. přenesená",J348,0)</f>
        <v>0</v>
      </c>
      <c r="BI348" s="192">
        <f>IF(N348="nulová",J348,0)</f>
        <v>0</v>
      </c>
      <c r="BJ348" s="19" t="s">
        <v>86</v>
      </c>
      <c r="BK348" s="192">
        <f>ROUND(I348*H348,2)</f>
        <v>0</v>
      </c>
      <c r="BL348" s="19" t="s">
        <v>143</v>
      </c>
      <c r="BM348" s="191" t="s">
        <v>747</v>
      </c>
    </row>
    <row r="349" s="2" customFormat="1">
      <c r="A349" s="38"/>
      <c r="B349" s="39"/>
      <c r="C349" s="38"/>
      <c r="D349" s="193" t="s">
        <v>152</v>
      </c>
      <c r="E349" s="38"/>
      <c r="F349" s="194" t="s">
        <v>504</v>
      </c>
      <c r="G349" s="38"/>
      <c r="H349" s="38"/>
      <c r="I349" s="195"/>
      <c r="J349" s="38"/>
      <c r="K349" s="38"/>
      <c r="L349" s="39"/>
      <c r="M349" s="196"/>
      <c r="N349" s="197"/>
      <c r="O349" s="77"/>
      <c r="P349" s="77"/>
      <c r="Q349" s="77"/>
      <c r="R349" s="77"/>
      <c r="S349" s="77"/>
      <c r="T349" s="7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9" t="s">
        <v>152</v>
      </c>
      <c r="AU349" s="19" t="s">
        <v>88</v>
      </c>
    </row>
    <row r="350" s="2" customFormat="1">
      <c r="A350" s="38"/>
      <c r="B350" s="39"/>
      <c r="C350" s="38"/>
      <c r="D350" s="202" t="s">
        <v>226</v>
      </c>
      <c r="E350" s="38"/>
      <c r="F350" s="203" t="s">
        <v>748</v>
      </c>
      <c r="G350" s="38"/>
      <c r="H350" s="38"/>
      <c r="I350" s="195"/>
      <c r="J350" s="38"/>
      <c r="K350" s="38"/>
      <c r="L350" s="39"/>
      <c r="M350" s="196"/>
      <c r="N350" s="197"/>
      <c r="O350" s="77"/>
      <c r="P350" s="77"/>
      <c r="Q350" s="77"/>
      <c r="R350" s="77"/>
      <c r="S350" s="77"/>
      <c r="T350" s="7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226</v>
      </c>
      <c r="AU350" s="19" t="s">
        <v>88</v>
      </c>
    </row>
    <row r="351" s="12" customFormat="1" ht="22.8" customHeight="1">
      <c r="A351" s="12"/>
      <c r="B351" s="166"/>
      <c r="C351" s="12"/>
      <c r="D351" s="167" t="s">
        <v>78</v>
      </c>
      <c r="E351" s="177" t="s">
        <v>506</v>
      </c>
      <c r="F351" s="177" t="s">
        <v>507</v>
      </c>
      <c r="G351" s="12"/>
      <c r="H351" s="12"/>
      <c r="I351" s="169"/>
      <c r="J351" s="178">
        <f>BK351</f>
        <v>0</v>
      </c>
      <c r="K351" s="12"/>
      <c r="L351" s="166"/>
      <c r="M351" s="171"/>
      <c r="N351" s="172"/>
      <c r="O351" s="172"/>
      <c r="P351" s="173">
        <f>SUM(P352:P354)</f>
        <v>0</v>
      </c>
      <c r="Q351" s="172"/>
      <c r="R351" s="173">
        <f>SUM(R352:R354)</f>
        <v>0</v>
      </c>
      <c r="S351" s="172"/>
      <c r="T351" s="174">
        <f>SUM(T352:T354)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67" t="s">
        <v>86</v>
      </c>
      <c r="AT351" s="175" t="s">
        <v>78</v>
      </c>
      <c r="AU351" s="175" t="s">
        <v>86</v>
      </c>
      <c r="AY351" s="167" t="s">
        <v>144</v>
      </c>
      <c r="BK351" s="176">
        <f>SUM(BK352:BK354)</f>
        <v>0</v>
      </c>
    </row>
    <row r="352" s="2" customFormat="1" ht="33" customHeight="1">
      <c r="A352" s="38"/>
      <c r="B352" s="179"/>
      <c r="C352" s="180" t="s">
        <v>526</v>
      </c>
      <c r="D352" s="180" t="s">
        <v>147</v>
      </c>
      <c r="E352" s="181" t="s">
        <v>749</v>
      </c>
      <c r="F352" s="182" t="s">
        <v>750</v>
      </c>
      <c r="G352" s="183" t="s">
        <v>264</v>
      </c>
      <c r="H352" s="184">
        <v>155.04300000000001</v>
      </c>
      <c r="I352" s="185"/>
      <c r="J352" s="186">
        <f>ROUND(I352*H352,2)</f>
        <v>0</v>
      </c>
      <c r="K352" s="182" t="s">
        <v>223</v>
      </c>
      <c r="L352" s="39"/>
      <c r="M352" s="187" t="s">
        <v>1</v>
      </c>
      <c r="N352" s="188" t="s">
        <v>44</v>
      </c>
      <c r="O352" s="77"/>
      <c r="P352" s="189">
        <f>O352*H352</f>
        <v>0</v>
      </c>
      <c r="Q352" s="189">
        <v>0</v>
      </c>
      <c r="R352" s="189">
        <f>Q352*H352</f>
        <v>0</v>
      </c>
      <c r="S352" s="189">
        <v>0</v>
      </c>
      <c r="T352" s="19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91" t="s">
        <v>143</v>
      </c>
      <c r="AT352" s="191" t="s">
        <v>147</v>
      </c>
      <c r="AU352" s="191" t="s">
        <v>88</v>
      </c>
      <c r="AY352" s="19" t="s">
        <v>144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86</v>
      </c>
      <c r="BK352" s="192">
        <f>ROUND(I352*H352,2)</f>
        <v>0</v>
      </c>
      <c r="BL352" s="19" t="s">
        <v>143</v>
      </c>
      <c r="BM352" s="191" t="s">
        <v>751</v>
      </c>
    </row>
    <row r="353" s="2" customFormat="1">
      <c r="A353" s="38"/>
      <c r="B353" s="39"/>
      <c r="C353" s="38"/>
      <c r="D353" s="193" t="s">
        <v>152</v>
      </c>
      <c r="E353" s="38"/>
      <c r="F353" s="194" t="s">
        <v>752</v>
      </c>
      <c r="G353" s="38"/>
      <c r="H353" s="38"/>
      <c r="I353" s="195"/>
      <c r="J353" s="38"/>
      <c r="K353" s="38"/>
      <c r="L353" s="39"/>
      <c r="M353" s="196"/>
      <c r="N353" s="197"/>
      <c r="O353" s="77"/>
      <c r="P353" s="77"/>
      <c r="Q353" s="77"/>
      <c r="R353" s="77"/>
      <c r="S353" s="77"/>
      <c r="T353" s="7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9" t="s">
        <v>152</v>
      </c>
      <c r="AU353" s="19" t="s">
        <v>88</v>
      </c>
    </row>
    <row r="354" s="2" customFormat="1">
      <c r="A354" s="38"/>
      <c r="B354" s="39"/>
      <c r="C354" s="38"/>
      <c r="D354" s="202" t="s">
        <v>226</v>
      </c>
      <c r="E354" s="38"/>
      <c r="F354" s="203" t="s">
        <v>753</v>
      </c>
      <c r="G354" s="38"/>
      <c r="H354" s="38"/>
      <c r="I354" s="195"/>
      <c r="J354" s="38"/>
      <c r="K354" s="38"/>
      <c r="L354" s="39"/>
      <c r="M354" s="198"/>
      <c r="N354" s="199"/>
      <c r="O354" s="200"/>
      <c r="P354" s="200"/>
      <c r="Q354" s="200"/>
      <c r="R354" s="200"/>
      <c r="S354" s="200"/>
      <c r="T354" s="201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226</v>
      </c>
      <c r="AU354" s="19" t="s">
        <v>88</v>
      </c>
    </row>
    <row r="355" s="2" customFormat="1" ht="6.96" customHeight="1">
      <c r="A355" s="38"/>
      <c r="B355" s="60"/>
      <c r="C355" s="61"/>
      <c r="D355" s="61"/>
      <c r="E355" s="61"/>
      <c r="F355" s="61"/>
      <c r="G355" s="61"/>
      <c r="H355" s="61"/>
      <c r="I355" s="61"/>
      <c r="J355" s="61"/>
      <c r="K355" s="61"/>
      <c r="L355" s="39"/>
      <c r="M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</row>
  </sheetData>
  <autoFilter ref="C129:K3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hyperlinks>
    <hyperlink ref="F135" r:id="rId1" display="https://podminky.urs.cz/item/CS_URS_2023_02/113106142"/>
    <hyperlink ref="F141" r:id="rId2" display="https://podminky.urs.cz/item/CS_URS_2023_02/113107171"/>
    <hyperlink ref="F148" r:id="rId3" display="https://podminky.urs.cz/item/CS_URS_2023_02/122251102"/>
    <hyperlink ref="F161" r:id="rId4" display="https://podminky.urs.cz/item/CS_URS_2023_02/129001101"/>
    <hyperlink ref="F166" r:id="rId5" display="https://podminky.urs.cz/item/CS_URS_2023_02/131251102"/>
    <hyperlink ref="F174" r:id="rId6" display="https://podminky.urs.cz/item/CS_URS_2023_02/132251101"/>
    <hyperlink ref="F181" r:id="rId7" display="https://podminky.urs.cz/item/CS_URS_2023_02/132251102"/>
    <hyperlink ref="F187" r:id="rId8" display="https://podminky.urs.cz/item/CS_URS_2023_02/162751117"/>
    <hyperlink ref="F195" r:id="rId9" display="https://podminky.urs.cz/item/CS_URS_2023_02/162751119"/>
    <hyperlink ref="F200" r:id="rId10" display="https://podminky.urs.cz/item/CS_URS_2023_02/171201231"/>
    <hyperlink ref="F205" r:id="rId11" display="https://podminky.urs.cz/item/CS_URS_2023_02/174151101"/>
    <hyperlink ref="F208" r:id="rId12" display="https://podminky.urs.cz/item/CS_URS_2023_02/175151201"/>
    <hyperlink ref="F215" r:id="rId13" display="https://podminky.urs.cz/item/CS_URS_2023_02/181912112"/>
    <hyperlink ref="F223" r:id="rId14" display="https://podminky.urs.cz/item/CS_URS_2023_02/182151111"/>
    <hyperlink ref="F267" r:id="rId15" display="https://podminky.urs.cz/item/CS_URS_2023_02/171151101"/>
    <hyperlink ref="F274" r:id="rId16" display="https://podminky.urs.cz/item/CS_URS_2023_02/451541111"/>
    <hyperlink ref="F281" r:id="rId17" display="https://podminky.urs.cz/item/CS_URS_2023_02/564730001"/>
    <hyperlink ref="F287" r:id="rId18" display="https://podminky.urs.cz/item/CS_URS_2023_02/566901134"/>
    <hyperlink ref="F293" r:id="rId19" display="https://podminky.urs.cz/item/CS_URS_2023_02/573211107"/>
    <hyperlink ref="F296" r:id="rId20" display="https://podminky.urs.cz/item/CS_URS_2023_02/566901161"/>
    <hyperlink ref="F299" r:id="rId21" display="https://podminky.urs.cz/item/CS_URS_2023_02/572340112"/>
    <hyperlink ref="F303" r:id="rId22" display="https://podminky.urs.cz/item/CS_URS_2023_02/820391811"/>
    <hyperlink ref="F306" r:id="rId23" display="https://podminky.urs.cz/item/CS_URS_2023_02/890311851"/>
    <hyperlink ref="F311" r:id="rId24" display="https://podminky.urs.cz/item/CS_URS_2023_02/895941104"/>
    <hyperlink ref="F319" r:id="rId25" display="https://podminky.urs.cz/item/CS_URS_2023_02/915491211"/>
    <hyperlink ref="F326" r:id="rId26" display="https://podminky.urs.cz/item/CS_URS_2023_02/916991121"/>
    <hyperlink ref="F332" r:id="rId27" display="https://podminky.urs.cz/item/CS_URS_2023_02/935112211"/>
    <hyperlink ref="F339" r:id="rId28" display="https://podminky.urs.cz/item/CS_URS_2023_02/997221551"/>
    <hyperlink ref="F342" r:id="rId29" display="https://podminky.urs.cz/item/CS_URS_2023_02/997221559"/>
    <hyperlink ref="F347" r:id="rId30" display="https://podminky.urs.cz/item/CS_URS_2023_02/997221615"/>
    <hyperlink ref="F350" r:id="rId31" display="https://podminky.urs.cz/item/CS_URS_2023_02/997221625"/>
    <hyperlink ref="F354" r:id="rId32" display="https://podminky.urs.cz/item/CS_URS_2023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116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Úprava systému odvodnění dešťových vod v areálu KSÚSV v Kamenici nad Lipou</v>
      </c>
      <c r="F7" s="32"/>
      <c r="G7" s="32"/>
      <c r="H7" s="32"/>
      <c r="L7" s="22"/>
    </row>
    <row r="8" s="1" customFormat="1" ht="12" customHeight="1">
      <c r="B8" s="22"/>
      <c r="D8" s="32" t="s">
        <v>117</v>
      </c>
      <c r="L8" s="22"/>
    </row>
    <row r="9" s="2" customFormat="1" ht="16.5" customHeight="1">
      <c r="A9" s="38"/>
      <c r="B9" s="39"/>
      <c r="C9" s="38"/>
      <c r="D9" s="38"/>
      <c r="E9" s="129" t="s">
        <v>540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119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754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106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8. 11. 2023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31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32</v>
      </c>
      <c r="F23" s="38"/>
      <c r="G23" s="38"/>
      <c r="H23" s="38"/>
      <c r="I23" s="32" t="s">
        <v>27</v>
      </c>
      <c r="J23" s="27" t="s">
        <v>33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35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37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74.5" customHeight="1">
      <c r="A29" s="130"/>
      <c r="B29" s="131"/>
      <c r="C29" s="130"/>
      <c r="D29" s="130"/>
      <c r="E29" s="36" t="s">
        <v>542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39</v>
      </c>
      <c r="E32" s="38"/>
      <c r="F32" s="38"/>
      <c r="G32" s="38"/>
      <c r="H32" s="38"/>
      <c r="I32" s="38"/>
      <c r="J32" s="96">
        <f>ROUND(J125,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43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43</v>
      </c>
      <c r="E35" s="32" t="s">
        <v>44</v>
      </c>
      <c r="F35" s="135">
        <f>ROUND((SUM(BE125:BE191)),  2)</f>
        <v>0</v>
      </c>
      <c r="G35" s="38"/>
      <c r="H35" s="38"/>
      <c r="I35" s="136">
        <v>0.20999999999999999</v>
      </c>
      <c r="J35" s="135">
        <f>ROUND(((SUM(BE125:BE191))*I35),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45</v>
      </c>
      <c r="F36" s="135">
        <f>ROUND((SUM(BF125:BF191)),  2)</f>
        <v>0</v>
      </c>
      <c r="G36" s="38"/>
      <c r="H36" s="38"/>
      <c r="I36" s="136">
        <v>0.14999999999999999</v>
      </c>
      <c r="J36" s="135">
        <f>ROUND(((SUM(BF125:BF191))*I36),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35">
        <f>ROUND((SUM(BG125:BG191)),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35">
        <f>ROUND((SUM(BH125:BH191)),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35">
        <f>ROUND((SUM(BI125:BI191)),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49</v>
      </c>
      <c r="E41" s="81"/>
      <c r="F41" s="81"/>
      <c r="G41" s="139" t="s">
        <v>50</v>
      </c>
      <c r="H41" s="140" t="s">
        <v>51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54</v>
      </c>
      <c r="E61" s="41"/>
      <c r="F61" s="143" t="s">
        <v>55</v>
      </c>
      <c r="G61" s="58" t="s">
        <v>54</v>
      </c>
      <c r="H61" s="41"/>
      <c r="I61" s="41"/>
      <c r="J61" s="14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54</v>
      </c>
      <c r="E76" s="41"/>
      <c r="F76" s="143" t="s">
        <v>55</v>
      </c>
      <c r="G76" s="58" t="s">
        <v>54</v>
      </c>
      <c r="H76" s="41"/>
      <c r="I76" s="41"/>
      <c r="J76" s="14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Úprava systému odvodnění dešťových vod v areálu KSÚSV v Kamenici nad Lipou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117</v>
      </c>
      <c r="L86" s="22"/>
    </row>
    <row r="87" s="2" customFormat="1" ht="16.5" customHeight="1">
      <c r="A87" s="38"/>
      <c r="B87" s="39"/>
      <c r="C87" s="38"/>
      <c r="D87" s="38"/>
      <c r="E87" s="129" t="s">
        <v>540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IO-01b - Sadové úpravy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Kamenice nad Lipou</v>
      </c>
      <c r="G91" s="38"/>
      <c r="H91" s="38"/>
      <c r="I91" s="32" t="s">
        <v>22</v>
      </c>
      <c r="J91" s="69" t="str">
        <f>IF(J14="","",J14)</f>
        <v>8. 11. 2023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Krajská správa a údržba silnic Vysočiny</v>
      </c>
      <c r="G93" s="38"/>
      <c r="H93" s="38"/>
      <c r="I93" s="32" t="s">
        <v>30</v>
      </c>
      <c r="J93" s="36" t="str">
        <f>E23</f>
        <v>PROJEKT CENTRUM NOVA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35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122</v>
      </c>
      <c r="D96" s="137"/>
      <c r="E96" s="137"/>
      <c r="F96" s="137"/>
      <c r="G96" s="137"/>
      <c r="H96" s="137"/>
      <c r="I96" s="137"/>
      <c r="J96" s="146" t="s">
        <v>123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124</v>
      </c>
      <c r="D98" s="38"/>
      <c r="E98" s="38"/>
      <c r="F98" s="38"/>
      <c r="G98" s="38"/>
      <c r="H98" s="38"/>
      <c r="I98" s="38"/>
      <c r="J98" s="96">
        <f>J125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s="9" customFormat="1" ht="24.96" customHeight="1">
      <c r="A99" s="9"/>
      <c r="B99" s="148"/>
      <c r="C99" s="9"/>
      <c r="D99" s="149" t="s">
        <v>206</v>
      </c>
      <c r="E99" s="150"/>
      <c r="F99" s="150"/>
      <c r="G99" s="150"/>
      <c r="H99" s="150"/>
      <c r="I99" s="150"/>
      <c r="J99" s="151">
        <f>J126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207</v>
      </c>
      <c r="E100" s="154"/>
      <c r="F100" s="154"/>
      <c r="G100" s="154"/>
      <c r="H100" s="154"/>
      <c r="I100" s="154"/>
      <c r="J100" s="155">
        <f>J127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2"/>
      <c r="C101" s="10"/>
      <c r="D101" s="153" t="s">
        <v>543</v>
      </c>
      <c r="E101" s="154"/>
      <c r="F101" s="154"/>
      <c r="G101" s="154"/>
      <c r="H101" s="154"/>
      <c r="I101" s="154"/>
      <c r="J101" s="155">
        <f>J128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2"/>
      <c r="C102" s="10"/>
      <c r="D102" s="153" t="s">
        <v>755</v>
      </c>
      <c r="E102" s="154"/>
      <c r="F102" s="154"/>
      <c r="G102" s="154"/>
      <c r="H102" s="154"/>
      <c r="I102" s="154"/>
      <c r="J102" s="155">
        <f>J140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214</v>
      </c>
      <c r="E103" s="154"/>
      <c r="F103" s="154"/>
      <c r="G103" s="154"/>
      <c r="H103" s="154"/>
      <c r="I103" s="154"/>
      <c r="J103" s="155">
        <f>J188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128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38"/>
      <c r="D113" s="38"/>
      <c r="E113" s="129" t="str">
        <f>E7</f>
        <v>Úprava systému odvodnění dešťových vod v areálu KSÚSV v Kamenici nad Lipou</v>
      </c>
      <c r="F113" s="32"/>
      <c r="G113" s="32"/>
      <c r="H113" s="32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2"/>
      <c r="C114" s="32" t="s">
        <v>117</v>
      </c>
      <c r="L114" s="22"/>
    </row>
    <row r="115" s="2" customFormat="1" ht="16.5" customHeight="1">
      <c r="A115" s="38"/>
      <c r="B115" s="39"/>
      <c r="C115" s="38"/>
      <c r="D115" s="38"/>
      <c r="E115" s="129" t="s">
        <v>540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119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E11</f>
        <v>IO-01b - Sadové úpravy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F14</f>
        <v>Kamenice nad Lipou</v>
      </c>
      <c r="G119" s="38"/>
      <c r="H119" s="38"/>
      <c r="I119" s="32" t="s">
        <v>22</v>
      </c>
      <c r="J119" s="69" t="str">
        <f>IF(J14="","",J14)</f>
        <v>8. 11. 2023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38"/>
      <c r="E121" s="38"/>
      <c r="F121" s="27" t="str">
        <f>E17</f>
        <v>Krajská správa a údržba silnic Vysočiny</v>
      </c>
      <c r="G121" s="38"/>
      <c r="H121" s="38"/>
      <c r="I121" s="32" t="s">
        <v>30</v>
      </c>
      <c r="J121" s="36" t="str">
        <f>E23</f>
        <v>PROJEKT CENTRUM NOVA s.r.o.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38"/>
      <c r="E122" s="38"/>
      <c r="F122" s="27" t="str">
        <f>IF(E20="","",E20)</f>
        <v>Vyplň údaj</v>
      </c>
      <c r="G122" s="38"/>
      <c r="H122" s="38"/>
      <c r="I122" s="32" t="s">
        <v>35</v>
      </c>
      <c r="J122" s="36" t="str">
        <f>E26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56"/>
      <c r="B124" s="157"/>
      <c r="C124" s="158" t="s">
        <v>129</v>
      </c>
      <c r="D124" s="159" t="s">
        <v>64</v>
      </c>
      <c r="E124" s="159" t="s">
        <v>60</v>
      </c>
      <c r="F124" s="159" t="s">
        <v>61</v>
      </c>
      <c r="G124" s="159" t="s">
        <v>130</v>
      </c>
      <c r="H124" s="159" t="s">
        <v>131</v>
      </c>
      <c r="I124" s="159" t="s">
        <v>132</v>
      </c>
      <c r="J124" s="159" t="s">
        <v>123</v>
      </c>
      <c r="K124" s="160" t="s">
        <v>133</v>
      </c>
      <c r="L124" s="161"/>
      <c r="M124" s="86" t="s">
        <v>1</v>
      </c>
      <c r="N124" s="87" t="s">
        <v>43</v>
      </c>
      <c r="O124" s="87" t="s">
        <v>134</v>
      </c>
      <c r="P124" s="87" t="s">
        <v>135</v>
      </c>
      <c r="Q124" s="87" t="s">
        <v>136</v>
      </c>
      <c r="R124" s="87" t="s">
        <v>137</v>
      </c>
      <c r="S124" s="87" t="s">
        <v>138</v>
      </c>
      <c r="T124" s="88" t="s">
        <v>139</v>
      </c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</row>
    <row r="125" s="2" customFormat="1" ht="22.8" customHeight="1">
      <c r="A125" s="38"/>
      <c r="B125" s="39"/>
      <c r="C125" s="93" t="s">
        <v>140</v>
      </c>
      <c r="D125" s="38"/>
      <c r="E125" s="38"/>
      <c r="F125" s="38"/>
      <c r="G125" s="38"/>
      <c r="H125" s="38"/>
      <c r="I125" s="38"/>
      <c r="J125" s="162">
        <f>BK125</f>
        <v>0</v>
      </c>
      <c r="K125" s="38"/>
      <c r="L125" s="39"/>
      <c r="M125" s="89"/>
      <c r="N125" s="73"/>
      <c r="O125" s="90"/>
      <c r="P125" s="163">
        <f>P126</f>
        <v>0</v>
      </c>
      <c r="Q125" s="90"/>
      <c r="R125" s="163">
        <f>R126</f>
        <v>2.1550499999999997</v>
      </c>
      <c r="S125" s="90"/>
      <c r="T125" s="164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78</v>
      </c>
      <c r="AU125" s="19" t="s">
        <v>125</v>
      </c>
      <c r="BK125" s="165">
        <f>BK126</f>
        <v>0</v>
      </c>
    </row>
    <row r="126" s="12" customFormat="1" ht="25.92" customHeight="1">
      <c r="A126" s="12"/>
      <c r="B126" s="166"/>
      <c r="C126" s="12"/>
      <c r="D126" s="167" t="s">
        <v>78</v>
      </c>
      <c r="E126" s="168" t="s">
        <v>217</v>
      </c>
      <c r="F126" s="168" t="s">
        <v>218</v>
      </c>
      <c r="G126" s="12"/>
      <c r="H126" s="12"/>
      <c r="I126" s="169"/>
      <c r="J126" s="170">
        <f>BK126</f>
        <v>0</v>
      </c>
      <c r="K126" s="12"/>
      <c r="L126" s="166"/>
      <c r="M126" s="171"/>
      <c r="N126" s="172"/>
      <c r="O126" s="172"/>
      <c r="P126" s="173">
        <f>P127+P188</f>
        <v>0</v>
      </c>
      <c r="Q126" s="172"/>
      <c r="R126" s="173">
        <f>R127+R188</f>
        <v>2.1550499999999997</v>
      </c>
      <c r="S126" s="172"/>
      <c r="T126" s="174">
        <f>T127+T188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7" t="s">
        <v>86</v>
      </c>
      <c r="AT126" s="175" t="s">
        <v>78</v>
      </c>
      <c r="AU126" s="175" t="s">
        <v>79</v>
      </c>
      <c r="AY126" s="167" t="s">
        <v>144</v>
      </c>
      <c r="BK126" s="176">
        <f>BK127+BK188</f>
        <v>0</v>
      </c>
    </row>
    <row r="127" s="12" customFormat="1" ht="22.8" customHeight="1">
      <c r="A127" s="12"/>
      <c r="B127" s="166"/>
      <c r="C127" s="12"/>
      <c r="D127" s="167" t="s">
        <v>78</v>
      </c>
      <c r="E127" s="177" t="s">
        <v>86</v>
      </c>
      <c r="F127" s="177" t="s">
        <v>219</v>
      </c>
      <c r="G127" s="12"/>
      <c r="H127" s="12"/>
      <c r="I127" s="169"/>
      <c r="J127" s="178">
        <f>BK127</f>
        <v>0</v>
      </c>
      <c r="K127" s="12"/>
      <c r="L127" s="166"/>
      <c r="M127" s="171"/>
      <c r="N127" s="172"/>
      <c r="O127" s="172"/>
      <c r="P127" s="173">
        <f>SUM(P128:P187)</f>
        <v>0</v>
      </c>
      <c r="Q127" s="172"/>
      <c r="R127" s="173">
        <f>SUM(R128:R187)</f>
        <v>2.1550499999999997</v>
      </c>
      <c r="S127" s="172"/>
      <c r="T127" s="174">
        <f>SUM(T128:T187)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86</v>
      </c>
      <c r="AT127" s="175" t="s">
        <v>78</v>
      </c>
      <c r="AU127" s="175" t="s">
        <v>86</v>
      </c>
      <c r="AY127" s="167" t="s">
        <v>144</v>
      </c>
      <c r="BK127" s="176">
        <f>SUM(BK128:BK187)</f>
        <v>0</v>
      </c>
    </row>
    <row r="128" s="12" customFormat="1" ht="20.88" customHeight="1">
      <c r="A128" s="12"/>
      <c r="B128" s="166"/>
      <c r="C128" s="12"/>
      <c r="D128" s="167" t="s">
        <v>78</v>
      </c>
      <c r="E128" s="177" t="s">
        <v>197</v>
      </c>
      <c r="F128" s="177" t="s">
        <v>548</v>
      </c>
      <c r="G128" s="12"/>
      <c r="H128" s="12"/>
      <c r="I128" s="169"/>
      <c r="J128" s="178">
        <f>BK128</f>
        <v>0</v>
      </c>
      <c r="K128" s="12"/>
      <c r="L128" s="166"/>
      <c r="M128" s="171"/>
      <c r="N128" s="172"/>
      <c r="O128" s="172"/>
      <c r="P128" s="173">
        <v>0</v>
      </c>
      <c r="Q128" s="172"/>
      <c r="R128" s="173">
        <v>0</v>
      </c>
      <c r="S128" s="172"/>
      <c r="T128" s="174"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86</v>
      </c>
      <c r="AT128" s="175" t="s">
        <v>78</v>
      </c>
      <c r="AU128" s="175" t="s">
        <v>88</v>
      </c>
      <c r="AY128" s="167" t="s">
        <v>144</v>
      </c>
      <c r="BK128" s="176">
        <v>0</v>
      </c>
    </row>
    <row r="129" s="2" customFormat="1" ht="37.8" customHeight="1">
      <c r="A129" s="38"/>
      <c r="B129" s="179"/>
      <c r="C129" s="180" t="s">
        <v>86</v>
      </c>
      <c r="D129" s="180" t="s">
        <v>147</v>
      </c>
      <c r="E129" s="181" t="s">
        <v>756</v>
      </c>
      <c r="F129" s="182" t="s">
        <v>757</v>
      </c>
      <c r="G129" s="183" t="s">
        <v>271</v>
      </c>
      <c r="H129" s="184">
        <v>42</v>
      </c>
      <c r="I129" s="185"/>
      <c r="J129" s="186">
        <f>ROUND(I129*H129,2)</f>
        <v>0</v>
      </c>
      <c r="K129" s="182" t="s">
        <v>223</v>
      </c>
      <c r="L129" s="39"/>
      <c r="M129" s="187" t="s">
        <v>1</v>
      </c>
      <c r="N129" s="188" t="s">
        <v>44</v>
      </c>
      <c r="O129" s="77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1" t="s">
        <v>143</v>
      </c>
      <c r="AT129" s="191" t="s">
        <v>147</v>
      </c>
      <c r="AU129" s="191" t="s">
        <v>88</v>
      </c>
      <c r="AY129" s="19" t="s">
        <v>144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86</v>
      </c>
      <c r="BK129" s="192">
        <f>ROUND(I129*H129,2)</f>
        <v>0</v>
      </c>
      <c r="BL129" s="19" t="s">
        <v>143</v>
      </c>
      <c r="BM129" s="191" t="s">
        <v>758</v>
      </c>
    </row>
    <row r="130" s="2" customFormat="1">
      <c r="A130" s="38"/>
      <c r="B130" s="39"/>
      <c r="C130" s="38"/>
      <c r="D130" s="193" t="s">
        <v>152</v>
      </c>
      <c r="E130" s="38"/>
      <c r="F130" s="194" t="s">
        <v>759</v>
      </c>
      <c r="G130" s="38"/>
      <c r="H130" s="38"/>
      <c r="I130" s="195"/>
      <c r="J130" s="38"/>
      <c r="K130" s="38"/>
      <c r="L130" s="39"/>
      <c r="M130" s="196"/>
      <c r="N130" s="197"/>
      <c r="O130" s="77"/>
      <c r="P130" s="77"/>
      <c r="Q130" s="77"/>
      <c r="R130" s="77"/>
      <c r="S130" s="77"/>
      <c r="T130" s="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152</v>
      </c>
      <c r="AU130" s="19" t="s">
        <v>88</v>
      </c>
    </row>
    <row r="131" s="2" customFormat="1">
      <c r="A131" s="38"/>
      <c r="B131" s="39"/>
      <c r="C131" s="38"/>
      <c r="D131" s="202" t="s">
        <v>226</v>
      </c>
      <c r="E131" s="38"/>
      <c r="F131" s="203" t="s">
        <v>760</v>
      </c>
      <c r="G131" s="38"/>
      <c r="H131" s="38"/>
      <c r="I131" s="195"/>
      <c r="J131" s="38"/>
      <c r="K131" s="38"/>
      <c r="L131" s="39"/>
      <c r="M131" s="196"/>
      <c r="N131" s="197"/>
      <c r="O131" s="77"/>
      <c r="P131" s="77"/>
      <c r="Q131" s="77"/>
      <c r="R131" s="77"/>
      <c r="S131" s="77"/>
      <c r="T131" s="7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226</v>
      </c>
      <c r="AU131" s="19" t="s">
        <v>88</v>
      </c>
    </row>
    <row r="132" s="2" customFormat="1" ht="24.15" customHeight="1">
      <c r="A132" s="38"/>
      <c r="B132" s="179"/>
      <c r="C132" s="180" t="s">
        <v>88</v>
      </c>
      <c r="D132" s="180" t="s">
        <v>147</v>
      </c>
      <c r="E132" s="181" t="s">
        <v>761</v>
      </c>
      <c r="F132" s="182" t="s">
        <v>762</v>
      </c>
      <c r="G132" s="183" t="s">
        <v>271</v>
      </c>
      <c r="H132" s="184">
        <v>42</v>
      </c>
      <c r="I132" s="185"/>
      <c r="J132" s="186">
        <f>ROUND(I132*H132,2)</f>
        <v>0</v>
      </c>
      <c r="K132" s="182" t="s">
        <v>223</v>
      </c>
      <c r="L132" s="39"/>
      <c r="M132" s="187" t="s">
        <v>1</v>
      </c>
      <c r="N132" s="188" t="s">
        <v>44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143</v>
      </c>
      <c r="AT132" s="191" t="s">
        <v>147</v>
      </c>
      <c r="AU132" s="191" t="s">
        <v>88</v>
      </c>
      <c r="AY132" s="19" t="s">
        <v>144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86</v>
      </c>
      <c r="BK132" s="192">
        <f>ROUND(I132*H132,2)</f>
        <v>0</v>
      </c>
      <c r="BL132" s="19" t="s">
        <v>143</v>
      </c>
      <c r="BM132" s="191" t="s">
        <v>763</v>
      </c>
    </row>
    <row r="133" s="2" customFormat="1">
      <c r="A133" s="38"/>
      <c r="B133" s="39"/>
      <c r="C133" s="38"/>
      <c r="D133" s="193" t="s">
        <v>152</v>
      </c>
      <c r="E133" s="38"/>
      <c r="F133" s="194" t="s">
        <v>764</v>
      </c>
      <c r="G133" s="38"/>
      <c r="H133" s="38"/>
      <c r="I133" s="195"/>
      <c r="J133" s="38"/>
      <c r="K133" s="38"/>
      <c r="L133" s="39"/>
      <c r="M133" s="196"/>
      <c r="N133" s="197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152</v>
      </c>
      <c r="AU133" s="19" t="s">
        <v>88</v>
      </c>
    </row>
    <row r="134" s="2" customFormat="1">
      <c r="A134" s="38"/>
      <c r="B134" s="39"/>
      <c r="C134" s="38"/>
      <c r="D134" s="202" t="s">
        <v>226</v>
      </c>
      <c r="E134" s="38"/>
      <c r="F134" s="203" t="s">
        <v>765</v>
      </c>
      <c r="G134" s="38"/>
      <c r="H134" s="38"/>
      <c r="I134" s="195"/>
      <c r="J134" s="38"/>
      <c r="K134" s="38"/>
      <c r="L134" s="39"/>
      <c r="M134" s="196"/>
      <c r="N134" s="197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226</v>
      </c>
      <c r="AU134" s="19" t="s">
        <v>88</v>
      </c>
    </row>
    <row r="135" s="2" customFormat="1" ht="24.15" customHeight="1">
      <c r="A135" s="38"/>
      <c r="B135" s="179"/>
      <c r="C135" s="180" t="s">
        <v>158</v>
      </c>
      <c r="D135" s="180" t="s">
        <v>147</v>
      </c>
      <c r="E135" s="181" t="s">
        <v>766</v>
      </c>
      <c r="F135" s="182" t="s">
        <v>767</v>
      </c>
      <c r="G135" s="183" t="s">
        <v>271</v>
      </c>
      <c r="H135" s="184">
        <v>210</v>
      </c>
      <c r="I135" s="185"/>
      <c r="J135" s="186">
        <f>ROUND(I135*H135,2)</f>
        <v>0</v>
      </c>
      <c r="K135" s="182" t="s">
        <v>223</v>
      </c>
      <c r="L135" s="39"/>
      <c r="M135" s="187" t="s">
        <v>1</v>
      </c>
      <c r="N135" s="188" t="s">
        <v>44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143</v>
      </c>
      <c r="AT135" s="191" t="s">
        <v>147</v>
      </c>
      <c r="AU135" s="191" t="s">
        <v>88</v>
      </c>
      <c r="AY135" s="19" t="s">
        <v>144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86</v>
      </c>
      <c r="BK135" s="192">
        <f>ROUND(I135*H135,2)</f>
        <v>0</v>
      </c>
      <c r="BL135" s="19" t="s">
        <v>143</v>
      </c>
      <c r="BM135" s="191" t="s">
        <v>768</v>
      </c>
    </row>
    <row r="136" s="2" customFormat="1">
      <c r="A136" s="38"/>
      <c r="B136" s="39"/>
      <c r="C136" s="38"/>
      <c r="D136" s="193" t="s">
        <v>152</v>
      </c>
      <c r="E136" s="38"/>
      <c r="F136" s="194" t="s">
        <v>769</v>
      </c>
      <c r="G136" s="38"/>
      <c r="H136" s="38"/>
      <c r="I136" s="195"/>
      <c r="J136" s="38"/>
      <c r="K136" s="38"/>
      <c r="L136" s="39"/>
      <c r="M136" s="196"/>
      <c r="N136" s="197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152</v>
      </c>
      <c r="AU136" s="19" t="s">
        <v>88</v>
      </c>
    </row>
    <row r="137" s="2" customFormat="1">
      <c r="A137" s="38"/>
      <c r="B137" s="39"/>
      <c r="C137" s="38"/>
      <c r="D137" s="202" t="s">
        <v>226</v>
      </c>
      <c r="E137" s="38"/>
      <c r="F137" s="203" t="s">
        <v>770</v>
      </c>
      <c r="G137" s="38"/>
      <c r="H137" s="38"/>
      <c r="I137" s="195"/>
      <c r="J137" s="38"/>
      <c r="K137" s="38"/>
      <c r="L137" s="39"/>
      <c r="M137" s="196"/>
      <c r="N137" s="197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226</v>
      </c>
      <c r="AU137" s="19" t="s">
        <v>88</v>
      </c>
    </row>
    <row r="138" s="14" customFormat="1">
      <c r="A138" s="14"/>
      <c r="B138" s="211"/>
      <c r="C138" s="14"/>
      <c r="D138" s="193" t="s">
        <v>228</v>
      </c>
      <c r="E138" s="212" t="s">
        <v>1</v>
      </c>
      <c r="F138" s="213" t="s">
        <v>771</v>
      </c>
      <c r="G138" s="14"/>
      <c r="H138" s="214">
        <v>210</v>
      </c>
      <c r="I138" s="215"/>
      <c r="J138" s="14"/>
      <c r="K138" s="14"/>
      <c r="L138" s="211"/>
      <c r="M138" s="216"/>
      <c r="N138" s="217"/>
      <c r="O138" s="217"/>
      <c r="P138" s="217"/>
      <c r="Q138" s="217"/>
      <c r="R138" s="217"/>
      <c r="S138" s="217"/>
      <c r="T138" s="21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12" t="s">
        <v>228</v>
      </c>
      <c r="AU138" s="212" t="s">
        <v>88</v>
      </c>
      <c r="AV138" s="14" t="s">
        <v>88</v>
      </c>
      <c r="AW138" s="14" t="s">
        <v>34</v>
      </c>
      <c r="AX138" s="14" t="s">
        <v>79</v>
      </c>
      <c r="AY138" s="212" t="s">
        <v>144</v>
      </c>
    </row>
    <row r="139" s="15" customFormat="1">
      <c r="A139" s="15"/>
      <c r="B139" s="219"/>
      <c r="C139" s="15"/>
      <c r="D139" s="193" t="s">
        <v>228</v>
      </c>
      <c r="E139" s="220" t="s">
        <v>1</v>
      </c>
      <c r="F139" s="221" t="s">
        <v>231</v>
      </c>
      <c r="G139" s="15"/>
      <c r="H139" s="222">
        <v>210</v>
      </c>
      <c r="I139" s="223"/>
      <c r="J139" s="15"/>
      <c r="K139" s="15"/>
      <c r="L139" s="219"/>
      <c r="M139" s="224"/>
      <c r="N139" s="225"/>
      <c r="O139" s="225"/>
      <c r="P139" s="225"/>
      <c r="Q139" s="225"/>
      <c r="R139" s="225"/>
      <c r="S139" s="225"/>
      <c r="T139" s="22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20" t="s">
        <v>228</v>
      </c>
      <c r="AU139" s="220" t="s">
        <v>88</v>
      </c>
      <c r="AV139" s="15" t="s">
        <v>143</v>
      </c>
      <c r="AW139" s="15" t="s">
        <v>34</v>
      </c>
      <c r="AX139" s="15" t="s">
        <v>86</v>
      </c>
      <c r="AY139" s="220" t="s">
        <v>144</v>
      </c>
    </row>
    <row r="140" s="12" customFormat="1" ht="20.88" customHeight="1">
      <c r="A140" s="12"/>
      <c r="B140" s="166"/>
      <c r="C140" s="12"/>
      <c r="D140" s="167" t="s">
        <v>78</v>
      </c>
      <c r="E140" s="177" t="s">
        <v>380</v>
      </c>
      <c r="F140" s="177" t="s">
        <v>772</v>
      </c>
      <c r="G140" s="12"/>
      <c r="H140" s="12"/>
      <c r="I140" s="169"/>
      <c r="J140" s="178">
        <f>BK140</f>
        <v>0</v>
      </c>
      <c r="K140" s="12"/>
      <c r="L140" s="166"/>
      <c r="M140" s="171"/>
      <c r="N140" s="172"/>
      <c r="O140" s="172"/>
      <c r="P140" s="173">
        <v>0</v>
      </c>
      <c r="Q140" s="172"/>
      <c r="R140" s="173">
        <v>0</v>
      </c>
      <c r="S140" s="172"/>
      <c r="T140" s="174"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7" t="s">
        <v>86</v>
      </c>
      <c r="AT140" s="175" t="s">
        <v>78</v>
      </c>
      <c r="AU140" s="175" t="s">
        <v>88</v>
      </c>
      <c r="AY140" s="167" t="s">
        <v>144</v>
      </c>
      <c r="BK140" s="176">
        <v>0</v>
      </c>
    </row>
    <row r="141" s="2" customFormat="1" ht="37.8" customHeight="1">
      <c r="A141" s="38"/>
      <c r="B141" s="179"/>
      <c r="C141" s="180" t="s">
        <v>143</v>
      </c>
      <c r="D141" s="180" t="s">
        <v>147</v>
      </c>
      <c r="E141" s="181" t="s">
        <v>773</v>
      </c>
      <c r="F141" s="182" t="s">
        <v>774</v>
      </c>
      <c r="G141" s="183" t="s">
        <v>271</v>
      </c>
      <c r="H141" s="184">
        <v>195</v>
      </c>
      <c r="I141" s="185"/>
      <c r="J141" s="186">
        <f>ROUND(I141*H141,2)</f>
        <v>0</v>
      </c>
      <c r="K141" s="182" t="s">
        <v>223</v>
      </c>
      <c r="L141" s="39"/>
      <c r="M141" s="187" t="s">
        <v>1</v>
      </c>
      <c r="N141" s="188" t="s">
        <v>44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143</v>
      </c>
      <c r="AT141" s="191" t="s">
        <v>147</v>
      </c>
      <c r="AU141" s="191" t="s">
        <v>88</v>
      </c>
      <c r="AY141" s="19" t="s">
        <v>144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86</v>
      </c>
      <c r="BK141" s="192">
        <f>ROUND(I141*H141,2)</f>
        <v>0</v>
      </c>
      <c r="BL141" s="19" t="s">
        <v>143</v>
      </c>
      <c r="BM141" s="191" t="s">
        <v>775</v>
      </c>
    </row>
    <row r="142" s="2" customFormat="1">
      <c r="A142" s="38"/>
      <c r="B142" s="39"/>
      <c r="C142" s="38"/>
      <c r="D142" s="193" t="s">
        <v>152</v>
      </c>
      <c r="E142" s="38"/>
      <c r="F142" s="194" t="s">
        <v>776</v>
      </c>
      <c r="G142" s="38"/>
      <c r="H142" s="38"/>
      <c r="I142" s="195"/>
      <c r="J142" s="38"/>
      <c r="K142" s="38"/>
      <c r="L142" s="39"/>
      <c r="M142" s="196"/>
      <c r="N142" s="197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152</v>
      </c>
      <c r="AU142" s="19" t="s">
        <v>88</v>
      </c>
    </row>
    <row r="143" s="2" customFormat="1">
      <c r="A143" s="38"/>
      <c r="B143" s="39"/>
      <c r="C143" s="38"/>
      <c r="D143" s="202" t="s">
        <v>226</v>
      </c>
      <c r="E143" s="38"/>
      <c r="F143" s="203" t="s">
        <v>777</v>
      </c>
      <c r="G143" s="38"/>
      <c r="H143" s="38"/>
      <c r="I143" s="195"/>
      <c r="J143" s="38"/>
      <c r="K143" s="38"/>
      <c r="L143" s="39"/>
      <c r="M143" s="196"/>
      <c r="N143" s="197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226</v>
      </c>
      <c r="AU143" s="19" t="s">
        <v>88</v>
      </c>
    </row>
    <row r="144" s="2" customFormat="1" ht="33" customHeight="1">
      <c r="A144" s="38"/>
      <c r="B144" s="179"/>
      <c r="C144" s="180" t="s">
        <v>167</v>
      </c>
      <c r="D144" s="180" t="s">
        <v>147</v>
      </c>
      <c r="E144" s="181" t="s">
        <v>778</v>
      </c>
      <c r="F144" s="182" t="s">
        <v>779</v>
      </c>
      <c r="G144" s="183" t="s">
        <v>271</v>
      </c>
      <c r="H144" s="184">
        <v>195</v>
      </c>
      <c r="I144" s="185"/>
      <c r="J144" s="186">
        <f>ROUND(I144*H144,2)</f>
        <v>0</v>
      </c>
      <c r="K144" s="182" t="s">
        <v>223</v>
      </c>
      <c r="L144" s="39"/>
      <c r="M144" s="187" t="s">
        <v>1</v>
      </c>
      <c r="N144" s="188" t="s">
        <v>44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143</v>
      </c>
      <c r="AT144" s="191" t="s">
        <v>147</v>
      </c>
      <c r="AU144" s="191" t="s">
        <v>88</v>
      </c>
      <c r="AY144" s="19" t="s">
        <v>144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86</v>
      </c>
      <c r="BK144" s="192">
        <f>ROUND(I144*H144,2)</f>
        <v>0</v>
      </c>
      <c r="BL144" s="19" t="s">
        <v>143</v>
      </c>
      <c r="BM144" s="191" t="s">
        <v>780</v>
      </c>
    </row>
    <row r="145" s="2" customFormat="1">
      <c r="A145" s="38"/>
      <c r="B145" s="39"/>
      <c r="C145" s="38"/>
      <c r="D145" s="193" t="s">
        <v>152</v>
      </c>
      <c r="E145" s="38"/>
      <c r="F145" s="194" t="s">
        <v>781</v>
      </c>
      <c r="G145" s="38"/>
      <c r="H145" s="38"/>
      <c r="I145" s="195"/>
      <c r="J145" s="38"/>
      <c r="K145" s="38"/>
      <c r="L145" s="39"/>
      <c r="M145" s="196"/>
      <c r="N145" s="197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152</v>
      </c>
      <c r="AU145" s="19" t="s">
        <v>88</v>
      </c>
    </row>
    <row r="146" s="2" customFormat="1">
      <c r="A146" s="38"/>
      <c r="B146" s="39"/>
      <c r="C146" s="38"/>
      <c r="D146" s="202" t="s">
        <v>226</v>
      </c>
      <c r="E146" s="38"/>
      <c r="F146" s="203" t="s">
        <v>782</v>
      </c>
      <c r="G146" s="38"/>
      <c r="H146" s="38"/>
      <c r="I146" s="195"/>
      <c r="J146" s="38"/>
      <c r="K146" s="38"/>
      <c r="L146" s="39"/>
      <c r="M146" s="196"/>
      <c r="N146" s="197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226</v>
      </c>
      <c r="AU146" s="19" t="s">
        <v>88</v>
      </c>
    </row>
    <row r="147" s="2" customFormat="1" ht="16.5" customHeight="1">
      <c r="A147" s="38"/>
      <c r="B147" s="179"/>
      <c r="C147" s="235" t="s">
        <v>172</v>
      </c>
      <c r="D147" s="235" t="s">
        <v>371</v>
      </c>
      <c r="E147" s="236" t="s">
        <v>783</v>
      </c>
      <c r="F147" s="237" t="s">
        <v>784</v>
      </c>
      <c r="G147" s="238" t="s">
        <v>264</v>
      </c>
      <c r="H147" s="239">
        <v>37.049999999999997</v>
      </c>
      <c r="I147" s="240"/>
      <c r="J147" s="241">
        <f>ROUND(I147*H147,2)</f>
        <v>0</v>
      </c>
      <c r="K147" s="237" t="s">
        <v>223</v>
      </c>
      <c r="L147" s="242"/>
      <c r="M147" s="243" t="s">
        <v>1</v>
      </c>
      <c r="N147" s="244" t="s">
        <v>44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182</v>
      </c>
      <c r="AT147" s="191" t="s">
        <v>371</v>
      </c>
      <c r="AU147" s="191" t="s">
        <v>88</v>
      </c>
      <c r="AY147" s="19" t="s">
        <v>144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86</v>
      </c>
      <c r="BK147" s="192">
        <f>ROUND(I147*H147,2)</f>
        <v>0</v>
      </c>
      <c r="BL147" s="19" t="s">
        <v>143</v>
      </c>
      <c r="BM147" s="191" t="s">
        <v>785</v>
      </c>
    </row>
    <row r="148" s="2" customFormat="1">
      <c r="A148" s="38"/>
      <c r="B148" s="39"/>
      <c r="C148" s="38"/>
      <c r="D148" s="193" t="s">
        <v>152</v>
      </c>
      <c r="E148" s="38"/>
      <c r="F148" s="194" t="s">
        <v>784</v>
      </c>
      <c r="G148" s="38"/>
      <c r="H148" s="38"/>
      <c r="I148" s="195"/>
      <c r="J148" s="38"/>
      <c r="K148" s="38"/>
      <c r="L148" s="39"/>
      <c r="M148" s="196"/>
      <c r="N148" s="197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152</v>
      </c>
      <c r="AU148" s="19" t="s">
        <v>88</v>
      </c>
    </row>
    <row r="149" s="14" customFormat="1">
      <c r="A149" s="14"/>
      <c r="B149" s="211"/>
      <c r="C149" s="14"/>
      <c r="D149" s="193" t="s">
        <v>228</v>
      </c>
      <c r="E149" s="212" t="s">
        <v>1</v>
      </c>
      <c r="F149" s="213" t="s">
        <v>786</v>
      </c>
      <c r="G149" s="14"/>
      <c r="H149" s="214">
        <v>37.049999999999997</v>
      </c>
      <c r="I149" s="215"/>
      <c r="J149" s="14"/>
      <c r="K149" s="14"/>
      <c r="L149" s="211"/>
      <c r="M149" s="216"/>
      <c r="N149" s="217"/>
      <c r="O149" s="217"/>
      <c r="P149" s="217"/>
      <c r="Q149" s="217"/>
      <c r="R149" s="217"/>
      <c r="S149" s="217"/>
      <c r="T149" s="21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2" t="s">
        <v>228</v>
      </c>
      <c r="AU149" s="212" t="s">
        <v>88</v>
      </c>
      <c r="AV149" s="14" t="s">
        <v>88</v>
      </c>
      <c r="AW149" s="14" t="s">
        <v>34</v>
      </c>
      <c r="AX149" s="14" t="s">
        <v>79</v>
      </c>
      <c r="AY149" s="212" t="s">
        <v>144</v>
      </c>
    </row>
    <row r="150" s="15" customFormat="1">
      <c r="A150" s="15"/>
      <c r="B150" s="219"/>
      <c r="C150" s="15"/>
      <c r="D150" s="193" t="s">
        <v>228</v>
      </c>
      <c r="E150" s="220" t="s">
        <v>1</v>
      </c>
      <c r="F150" s="221" t="s">
        <v>231</v>
      </c>
      <c r="G150" s="15"/>
      <c r="H150" s="222">
        <v>37.049999999999997</v>
      </c>
      <c r="I150" s="223"/>
      <c r="J150" s="15"/>
      <c r="K150" s="15"/>
      <c r="L150" s="219"/>
      <c r="M150" s="224"/>
      <c r="N150" s="225"/>
      <c r="O150" s="225"/>
      <c r="P150" s="225"/>
      <c r="Q150" s="225"/>
      <c r="R150" s="225"/>
      <c r="S150" s="225"/>
      <c r="T150" s="22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20" t="s">
        <v>228</v>
      </c>
      <c r="AU150" s="220" t="s">
        <v>88</v>
      </c>
      <c r="AV150" s="15" t="s">
        <v>143</v>
      </c>
      <c r="AW150" s="15" t="s">
        <v>34</v>
      </c>
      <c r="AX150" s="15" t="s">
        <v>86</v>
      </c>
      <c r="AY150" s="220" t="s">
        <v>144</v>
      </c>
    </row>
    <row r="151" s="2" customFormat="1" ht="24.15" customHeight="1">
      <c r="A151" s="38"/>
      <c r="B151" s="179"/>
      <c r="C151" s="180" t="s">
        <v>177</v>
      </c>
      <c r="D151" s="180" t="s">
        <v>147</v>
      </c>
      <c r="E151" s="181" t="s">
        <v>787</v>
      </c>
      <c r="F151" s="182" t="s">
        <v>788</v>
      </c>
      <c r="G151" s="183" t="s">
        <v>271</v>
      </c>
      <c r="H151" s="184">
        <v>195</v>
      </c>
      <c r="I151" s="185"/>
      <c r="J151" s="186">
        <f>ROUND(I151*H151,2)</f>
        <v>0</v>
      </c>
      <c r="K151" s="182" t="s">
        <v>223</v>
      </c>
      <c r="L151" s="39"/>
      <c r="M151" s="187" t="s">
        <v>1</v>
      </c>
      <c r="N151" s="188" t="s">
        <v>44</v>
      </c>
      <c r="O151" s="77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143</v>
      </c>
      <c r="AT151" s="191" t="s">
        <v>147</v>
      </c>
      <c r="AU151" s="191" t="s">
        <v>88</v>
      </c>
      <c r="AY151" s="19" t="s">
        <v>144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86</v>
      </c>
      <c r="BK151" s="192">
        <f>ROUND(I151*H151,2)</f>
        <v>0</v>
      </c>
      <c r="BL151" s="19" t="s">
        <v>143</v>
      </c>
      <c r="BM151" s="191" t="s">
        <v>789</v>
      </c>
    </row>
    <row r="152" s="2" customFormat="1">
      <c r="A152" s="38"/>
      <c r="B152" s="39"/>
      <c r="C152" s="38"/>
      <c r="D152" s="193" t="s">
        <v>152</v>
      </c>
      <c r="E152" s="38"/>
      <c r="F152" s="194" t="s">
        <v>790</v>
      </c>
      <c r="G152" s="38"/>
      <c r="H152" s="38"/>
      <c r="I152" s="195"/>
      <c r="J152" s="38"/>
      <c r="K152" s="38"/>
      <c r="L152" s="39"/>
      <c r="M152" s="196"/>
      <c r="N152" s="197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152</v>
      </c>
      <c r="AU152" s="19" t="s">
        <v>88</v>
      </c>
    </row>
    <row r="153" s="2" customFormat="1">
      <c r="A153" s="38"/>
      <c r="B153" s="39"/>
      <c r="C153" s="38"/>
      <c r="D153" s="202" t="s">
        <v>226</v>
      </c>
      <c r="E153" s="38"/>
      <c r="F153" s="203" t="s">
        <v>791</v>
      </c>
      <c r="G153" s="38"/>
      <c r="H153" s="38"/>
      <c r="I153" s="195"/>
      <c r="J153" s="38"/>
      <c r="K153" s="38"/>
      <c r="L153" s="39"/>
      <c r="M153" s="196"/>
      <c r="N153" s="197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226</v>
      </c>
      <c r="AU153" s="19" t="s">
        <v>88</v>
      </c>
    </row>
    <row r="154" s="2" customFormat="1" ht="16.5" customHeight="1">
      <c r="A154" s="38"/>
      <c r="B154" s="179"/>
      <c r="C154" s="235" t="s">
        <v>182</v>
      </c>
      <c r="D154" s="235" t="s">
        <v>371</v>
      </c>
      <c r="E154" s="236" t="s">
        <v>792</v>
      </c>
      <c r="F154" s="237" t="s">
        <v>793</v>
      </c>
      <c r="G154" s="238" t="s">
        <v>794</v>
      </c>
      <c r="H154" s="239">
        <v>3.8999999999999999</v>
      </c>
      <c r="I154" s="240"/>
      <c r="J154" s="241">
        <f>ROUND(I154*H154,2)</f>
        <v>0</v>
      </c>
      <c r="K154" s="237" t="s">
        <v>223</v>
      </c>
      <c r="L154" s="242"/>
      <c r="M154" s="243" t="s">
        <v>1</v>
      </c>
      <c r="N154" s="244" t="s">
        <v>44</v>
      </c>
      <c r="O154" s="77"/>
      <c r="P154" s="189">
        <f>O154*H154</f>
        <v>0</v>
      </c>
      <c r="Q154" s="189">
        <v>0.001</v>
      </c>
      <c r="R154" s="189">
        <f>Q154*H154</f>
        <v>0.0038999999999999998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182</v>
      </c>
      <c r="AT154" s="191" t="s">
        <v>371</v>
      </c>
      <c r="AU154" s="191" t="s">
        <v>88</v>
      </c>
      <c r="AY154" s="19" t="s">
        <v>144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86</v>
      </c>
      <c r="BK154" s="192">
        <f>ROUND(I154*H154,2)</f>
        <v>0</v>
      </c>
      <c r="BL154" s="19" t="s">
        <v>143</v>
      </c>
      <c r="BM154" s="191" t="s">
        <v>795</v>
      </c>
    </row>
    <row r="155" s="2" customFormat="1">
      <c r="A155" s="38"/>
      <c r="B155" s="39"/>
      <c r="C155" s="38"/>
      <c r="D155" s="193" t="s">
        <v>152</v>
      </c>
      <c r="E155" s="38"/>
      <c r="F155" s="194" t="s">
        <v>793</v>
      </c>
      <c r="G155" s="38"/>
      <c r="H155" s="38"/>
      <c r="I155" s="195"/>
      <c r="J155" s="38"/>
      <c r="K155" s="38"/>
      <c r="L155" s="39"/>
      <c r="M155" s="196"/>
      <c r="N155" s="197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152</v>
      </c>
      <c r="AU155" s="19" t="s">
        <v>88</v>
      </c>
    </row>
    <row r="156" s="14" customFormat="1">
      <c r="A156" s="14"/>
      <c r="B156" s="211"/>
      <c r="C156" s="14"/>
      <c r="D156" s="193" t="s">
        <v>228</v>
      </c>
      <c r="E156" s="14"/>
      <c r="F156" s="213" t="s">
        <v>796</v>
      </c>
      <c r="G156" s="14"/>
      <c r="H156" s="214">
        <v>3.8999999999999999</v>
      </c>
      <c r="I156" s="215"/>
      <c r="J156" s="14"/>
      <c r="K156" s="14"/>
      <c r="L156" s="211"/>
      <c r="M156" s="216"/>
      <c r="N156" s="217"/>
      <c r="O156" s="217"/>
      <c r="P156" s="217"/>
      <c r="Q156" s="217"/>
      <c r="R156" s="217"/>
      <c r="S156" s="217"/>
      <c r="T156" s="21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2" t="s">
        <v>228</v>
      </c>
      <c r="AU156" s="212" t="s">
        <v>88</v>
      </c>
      <c r="AV156" s="14" t="s">
        <v>88</v>
      </c>
      <c r="AW156" s="14" t="s">
        <v>3</v>
      </c>
      <c r="AX156" s="14" t="s">
        <v>86</v>
      </c>
      <c r="AY156" s="212" t="s">
        <v>144</v>
      </c>
    </row>
    <row r="157" s="2" customFormat="1" ht="33" customHeight="1">
      <c r="A157" s="38"/>
      <c r="B157" s="179"/>
      <c r="C157" s="180" t="s">
        <v>187</v>
      </c>
      <c r="D157" s="180" t="s">
        <v>147</v>
      </c>
      <c r="E157" s="181" t="s">
        <v>797</v>
      </c>
      <c r="F157" s="182" t="s">
        <v>798</v>
      </c>
      <c r="G157" s="183" t="s">
        <v>271</v>
      </c>
      <c r="H157" s="184">
        <v>195</v>
      </c>
      <c r="I157" s="185"/>
      <c r="J157" s="186">
        <f>ROUND(I157*H157,2)</f>
        <v>0</v>
      </c>
      <c r="K157" s="182" t="s">
        <v>223</v>
      </c>
      <c r="L157" s="39"/>
      <c r="M157" s="187" t="s">
        <v>1</v>
      </c>
      <c r="N157" s="188" t="s">
        <v>44</v>
      </c>
      <c r="O157" s="77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1" t="s">
        <v>143</v>
      </c>
      <c r="AT157" s="191" t="s">
        <v>147</v>
      </c>
      <c r="AU157" s="191" t="s">
        <v>88</v>
      </c>
      <c r="AY157" s="19" t="s">
        <v>144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86</v>
      </c>
      <c r="BK157" s="192">
        <f>ROUND(I157*H157,2)</f>
        <v>0</v>
      </c>
      <c r="BL157" s="19" t="s">
        <v>143</v>
      </c>
      <c r="BM157" s="191" t="s">
        <v>799</v>
      </c>
    </row>
    <row r="158" s="2" customFormat="1">
      <c r="A158" s="38"/>
      <c r="B158" s="39"/>
      <c r="C158" s="38"/>
      <c r="D158" s="193" t="s">
        <v>152</v>
      </c>
      <c r="E158" s="38"/>
      <c r="F158" s="194" t="s">
        <v>800</v>
      </c>
      <c r="G158" s="38"/>
      <c r="H158" s="38"/>
      <c r="I158" s="195"/>
      <c r="J158" s="38"/>
      <c r="K158" s="38"/>
      <c r="L158" s="39"/>
      <c r="M158" s="196"/>
      <c r="N158" s="197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152</v>
      </c>
      <c r="AU158" s="19" t="s">
        <v>88</v>
      </c>
    </row>
    <row r="159" s="2" customFormat="1">
      <c r="A159" s="38"/>
      <c r="B159" s="39"/>
      <c r="C159" s="38"/>
      <c r="D159" s="202" t="s">
        <v>226</v>
      </c>
      <c r="E159" s="38"/>
      <c r="F159" s="203" t="s">
        <v>801</v>
      </c>
      <c r="G159" s="38"/>
      <c r="H159" s="38"/>
      <c r="I159" s="195"/>
      <c r="J159" s="38"/>
      <c r="K159" s="38"/>
      <c r="L159" s="39"/>
      <c r="M159" s="196"/>
      <c r="N159" s="197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226</v>
      </c>
      <c r="AU159" s="19" t="s">
        <v>88</v>
      </c>
    </row>
    <row r="160" s="2" customFormat="1" ht="16.5" customHeight="1">
      <c r="A160" s="38"/>
      <c r="B160" s="179"/>
      <c r="C160" s="235" t="s">
        <v>192</v>
      </c>
      <c r="D160" s="235" t="s">
        <v>371</v>
      </c>
      <c r="E160" s="236" t="s">
        <v>802</v>
      </c>
      <c r="F160" s="237" t="s">
        <v>803</v>
      </c>
      <c r="G160" s="238" t="s">
        <v>234</v>
      </c>
      <c r="H160" s="239">
        <v>10.238</v>
      </c>
      <c r="I160" s="240"/>
      <c r="J160" s="241">
        <f>ROUND(I160*H160,2)</f>
        <v>0</v>
      </c>
      <c r="K160" s="237" t="s">
        <v>223</v>
      </c>
      <c r="L160" s="242"/>
      <c r="M160" s="243" t="s">
        <v>1</v>
      </c>
      <c r="N160" s="244" t="s">
        <v>44</v>
      </c>
      <c r="O160" s="77"/>
      <c r="P160" s="189">
        <f>O160*H160</f>
        <v>0</v>
      </c>
      <c r="Q160" s="189">
        <v>0.20999999999999999</v>
      </c>
      <c r="R160" s="189">
        <f>Q160*H160</f>
        <v>2.1499799999999998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182</v>
      </c>
      <c r="AT160" s="191" t="s">
        <v>371</v>
      </c>
      <c r="AU160" s="191" t="s">
        <v>88</v>
      </c>
      <c r="AY160" s="19" t="s">
        <v>144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86</v>
      </c>
      <c r="BK160" s="192">
        <f>ROUND(I160*H160,2)</f>
        <v>0</v>
      </c>
      <c r="BL160" s="19" t="s">
        <v>143</v>
      </c>
      <c r="BM160" s="191" t="s">
        <v>804</v>
      </c>
    </row>
    <row r="161" s="2" customFormat="1">
      <c r="A161" s="38"/>
      <c r="B161" s="39"/>
      <c r="C161" s="38"/>
      <c r="D161" s="193" t="s">
        <v>152</v>
      </c>
      <c r="E161" s="38"/>
      <c r="F161" s="194" t="s">
        <v>805</v>
      </c>
      <c r="G161" s="38"/>
      <c r="H161" s="38"/>
      <c r="I161" s="195"/>
      <c r="J161" s="38"/>
      <c r="K161" s="38"/>
      <c r="L161" s="39"/>
      <c r="M161" s="196"/>
      <c r="N161" s="197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152</v>
      </c>
      <c r="AU161" s="19" t="s">
        <v>88</v>
      </c>
    </row>
    <row r="162" s="14" customFormat="1">
      <c r="A162" s="14"/>
      <c r="B162" s="211"/>
      <c r="C162" s="14"/>
      <c r="D162" s="193" t="s">
        <v>228</v>
      </c>
      <c r="E162" s="212" t="s">
        <v>1</v>
      </c>
      <c r="F162" s="213" t="s">
        <v>806</v>
      </c>
      <c r="G162" s="14"/>
      <c r="H162" s="214">
        <v>9.75</v>
      </c>
      <c r="I162" s="215"/>
      <c r="J162" s="14"/>
      <c r="K162" s="14"/>
      <c r="L162" s="211"/>
      <c r="M162" s="216"/>
      <c r="N162" s="217"/>
      <c r="O162" s="217"/>
      <c r="P162" s="217"/>
      <c r="Q162" s="217"/>
      <c r="R162" s="217"/>
      <c r="S162" s="217"/>
      <c r="T162" s="21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2" t="s">
        <v>228</v>
      </c>
      <c r="AU162" s="212" t="s">
        <v>88</v>
      </c>
      <c r="AV162" s="14" t="s">
        <v>88</v>
      </c>
      <c r="AW162" s="14" t="s">
        <v>34</v>
      </c>
      <c r="AX162" s="14" t="s">
        <v>79</v>
      </c>
      <c r="AY162" s="212" t="s">
        <v>144</v>
      </c>
    </row>
    <row r="163" s="14" customFormat="1">
      <c r="A163" s="14"/>
      <c r="B163" s="211"/>
      <c r="C163" s="14"/>
      <c r="D163" s="193" t="s">
        <v>228</v>
      </c>
      <c r="E163" s="212" t="s">
        <v>1</v>
      </c>
      <c r="F163" s="213" t="s">
        <v>807</v>
      </c>
      <c r="G163" s="14"/>
      <c r="H163" s="214">
        <v>0.48799999999999999</v>
      </c>
      <c r="I163" s="215"/>
      <c r="J163" s="14"/>
      <c r="K163" s="14"/>
      <c r="L163" s="211"/>
      <c r="M163" s="216"/>
      <c r="N163" s="217"/>
      <c r="O163" s="217"/>
      <c r="P163" s="217"/>
      <c r="Q163" s="217"/>
      <c r="R163" s="217"/>
      <c r="S163" s="217"/>
      <c r="T163" s="21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2" t="s">
        <v>228</v>
      </c>
      <c r="AU163" s="212" t="s">
        <v>88</v>
      </c>
      <c r="AV163" s="14" t="s">
        <v>88</v>
      </c>
      <c r="AW163" s="14" t="s">
        <v>34</v>
      </c>
      <c r="AX163" s="14" t="s">
        <v>79</v>
      </c>
      <c r="AY163" s="212" t="s">
        <v>144</v>
      </c>
    </row>
    <row r="164" s="15" customFormat="1">
      <c r="A164" s="15"/>
      <c r="B164" s="219"/>
      <c r="C164" s="15"/>
      <c r="D164" s="193" t="s">
        <v>228</v>
      </c>
      <c r="E164" s="220" t="s">
        <v>1</v>
      </c>
      <c r="F164" s="221" t="s">
        <v>231</v>
      </c>
      <c r="G164" s="15"/>
      <c r="H164" s="222">
        <v>10.238</v>
      </c>
      <c r="I164" s="223"/>
      <c r="J164" s="15"/>
      <c r="K164" s="15"/>
      <c r="L164" s="219"/>
      <c r="M164" s="224"/>
      <c r="N164" s="225"/>
      <c r="O164" s="225"/>
      <c r="P164" s="225"/>
      <c r="Q164" s="225"/>
      <c r="R164" s="225"/>
      <c r="S164" s="225"/>
      <c r="T164" s="22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20" t="s">
        <v>228</v>
      </c>
      <c r="AU164" s="220" t="s">
        <v>88</v>
      </c>
      <c r="AV164" s="15" t="s">
        <v>143</v>
      </c>
      <c r="AW164" s="15" t="s">
        <v>34</v>
      </c>
      <c r="AX164" s="15" t="s">
        <v>86</v>
      </c>
      <c r="AY164" s="220" t="s">
        <v>144</v>
      </c>
    </row>
    <row r="165" s="2" customFormat="1" ht="21.75" customHeight="1">
      <c r="A165" s="38"/>
      <c r="B165" s="179"/>
      <c r="C165" s="180" t="s">
        <v>197</v>
      </c>
      <c r="D165" s="180" t="s">
        <v>147</v>
      </c>
      <c r="E165" s="181" t="s">
        <v>808</v>
      </c>
      <c r="F165" s="182" t="s">
        <v>809</v>
      </c>
      <c r="G165" s="183" t="s">
        <v>271</v>
      </c>
      <c r="H165" s="184">
        <v>195</v>
      </c>
      <c r="I165" s="185"/>
      <c r="J165" s="186">
        <f>ROUND(I165*H165,2)</f>
        <v>0</v>
      </c>
      <c r="K165" s="182" t="s">
        <v>223</v>
      </c>
      <c r="L165" s="39"/>
      <c r="M165" s="187" t="s">
        <v>1</v>
      </c>
      <c r="N165" s="188" t="s">
        <v>44</v>
      </c>
      <c r="O165" s="77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143</v>
      </c>
      <c r="AT165" s="191" t="s">
        <v>147</v>
      </c>
      <c r="AU165" s="191" t="s">
        <v>88</v>
      </c>
      <c r="AY165" s="19" t="s">
        <v>144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86</v>
      </c>
      <c r="BK165" s="192">
        <f>ROUND(I165*H165,2)</f>
        <v>0</v>
      </c>
      <c r="BL165" s="19" t="s">
        <v>143</v>
      </c>
      <c r="BM165" s="191" t="s">
        <v>810</v>
      </c>
    </row>
    <row r="166" s="2" customFormat="1">
      <c r="A166" s="38"/>
      <c r="B166" s="39"/>
      <c r="C166" s="38"/>
      <c r="D166" s="193" t="s">
        <v>152</v>
      </c>
      <c r="E166" s="38"/>
      <c r="F166" s="194" t="s">
        <v>811</v>
      </c>
      <c r="G166" s="38"/>
      <c r="H166" s="38"/>
      <c r="I166" s="195"/>
      <c r="J166" s="38"/>
      <c r="K166" s="38"/>
      <c r="L166" s="39"/>
      <c r="M166" s="196"/>
      <c r="N166" s="197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152</v>
      </c>
      <c r="AU166" s="19" t="s">
        <v>88</v>
      </c>
    </row>
    <row r="167" s="2" customFormat="1">
      <c r="A167" s="38"/>
      <c r="B167" s="39"/>
      <c r="C167" s="38"/>
      <c r="D167" s="202" t="s">
        <v>226</v>
      </c>
      <c r="E167" s="38"/>
      <c r="F167" s="203" t="s">
        <v>812</v>
      </c>
      <c r="G167" s="38"/>
      <c r="H167" s="38"/>
      <c r="I167" s="195"/>
      <c r="J167" s="38"/>
      <c r="K167" s="38"/>
      <c r="L167" s="39"/>
      <c r="M167" s="196"/>
      <c r="N167" s="197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226</v>
      </c>
      <c r="AU167" s="19" t="s">
        <v>88</v>
      </c>
    </row>
    <row r="168" s="2" customFormat="1" ht="21.75" customHeight="1">
      <c r="A168" s="38"/>
      <c r="B168" s="179"/>
      <c r="C168" s="180" t="s">
        <v>307</v>
      </c>
      <c r="D168" s="180" t="s">
        <v>147</v>
      </c>
      <c r="E168" s="181" t="s">
        <v>813</v>
      </c>
      <c r="F168" s="182" t="s">
        <v>814</v>
      </c>
      <c r="G168" s="183" t="s">
        <v>271</v>
      </c>
      <c r="H168" s="184">
        <v>195</v>
      </c>
      <c r="I168" s="185"/>
      <c r="J168" s="186">
        <f>ROUND(I168*H168,2)</f>
        <v>0</v>
      </c>
      <c r="K168" s="182" t="s">
        <v>223</v>
      </c>
      <c r="L168" s="39"/>
      <c r="M168" s="187" t="s">
        <v>1</v>
      </c>
      <c r="N168" s="188" t="s">
        <v>44</v>
      </c>
      <c r="O168" s="77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143</v>
      </c>
      <c r="AT168" s="191" t="s">
        <v>147</v>
      </c>
      <c r="AU168" s="191" t="s">
        <v>88</v>
      </c>
      <c r="AY168" s="19" t="s">
        <v>144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86</v>
      </c>
      <c r="BK168" s="192">
        <f>ROUND(I168*H168,2)</f>
        <v>0</v>
      </c>
      <c r="BL168" s="19" t="s">
        <v>143</v>
      </c>
      <c r="BM168" s="191" t="s">
        <v>815</v>
      </c>
    </row>
    <row r="169" s="2" customFormat="1">
      <c r="A169" s="38"/>
      <c r="B169" s="39"/>
      <c r="C169" s="38"/>
      <c r="D169" s="193" t="s">
        <v>152</v>
      </c>
      <c r="E169" s="38"/>
      <c r="F169" s="194" t="s">
        <v>816</v>
      </c>
      <c r="G169" s="38"/>
      <c r="H169" s="38"/>
      <c r="I169" s="195"/>
      <c r="J169" s="38"/>
      <c r="K169" s="38"/>
      <c r="L169" s="39"/>
      <c r="M169" s="196"/>
      <c r="N169" s="197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152</v>
      </c>
      <c r="AU169" s="19" t="s">
        <v>88</v>
      </c>
    </row>
    <row r="170" s="2" customFormat="1">
      <c r="A170" s="38"/>
      <c r="B170" s="39"/>
      <c r="C170" s="38"/>
      <c r="D170" s="202" t="s">
        <v>226</v>
      </c>
      <c r="E170" s="38"/>
      <c r="F170" s="203" t="s">
        <v>817</v>
      </c>
      <c r="G170" s="38"/>
      <c r="H170" s="38"/>
      <c r="I170" s="195"/>
      <c r="J170" s="38"/>
      <c r="K170" s="38"/>
      <c r="L170" s="39"/>
      <c r="M170" s="196"/>
      <c r="N170" s="197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226</v>
      </c>
      <c r="AU170" s="19" t="s">
        <v>88</v>
      </c>
    </row>
    <row r="171" s="2" customFormat="1" ht="16.5" customHeight="1">
      <c r="A171" s="38"/>
      <c r="B171" s="179"/>
      <c r="C171" s="180" t="s">
        <v>317</v>
      </c>
      <c r="D171" s="180" t="s">
        <v>147</v>
      </c>
      <c r="E171" s="181" t="s">
        <v>818</v>
      </c>
      <c r="F171" s="182" t="s">
        <v>819</v>
      </c>
      <c r="G171" s="183" t="s">
        <v>271</v>
      </c>
      <c r="H171" s="184">
        <v>195</v>
      </c>
      <c r="I171" s="185"/>
      <c r="J171" s="186">
        <f>ROUND(I171*H171,2)</f>
        <v>0</v>
      </c>
      <c r="K171" s="182" t="s">
        <v>223</v>
      </c>
      <c r="L171" s="39"/>
      <c r="M171" s="187" t="s">
        <v>1</v>
      </c>
      <c r="N171" s="188" t="s">
        <v>44</v>
      </c>
      <c r="O171" s="77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143</v>
      </c>
      <c r="AT171" s="191" t="s">
        <v>147</v>
      </c>
      <c r="AU171" s="191" t="s">
        <v>88</v>
      </c>
      <c r="AY171" s="19" t="s">
        <v>144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86</v>
      </c>
      <c r="BK171" s="192">
        <f>ROUND(I171*H171,2)</f>
        <v>0</v>
      </c>
      <c r="BL171" s="19" t="s">
        <v>143</v>
      </c>
      <c r="BM171" s="191" t="s">
        <v>820</v>
      </c>
    </row>
    <row r="172" s="2" customFormat="1">
      <c r="A172" s="38"/>
      <c r="B172" s="39"/>
      <c r="C172" s="38"/>
      <c r="D172" s="193" t="s">
        <v>152</v>
      </c>
      <c r="E172" s="38"/>
      <c r="F172" s="194" t="s">
        <v>821</v>
      </c>
      <c r="G172" s="38"/>
      <c r="H172" s="38"/>
      <c r="I172" s="195"/>
      <c r="J172" s="38"/>
      <c r="K172" s="38"/>
      <c r="L172" s="39"/>
      <c r="M172" s="196"/>
      <c r="N172" s="197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152</v>
      </c>
      <c r="AU172" s="19" t="s">
        <v>88</v>
      </c>
    </row>
    <row r="173" s="2" customFormat="1">
      <c r="A173" s="38"/>
      <c r="B173" s="39"/>
      <c r="C173" s="38"/>
      <c r="D173" s="202" t="s">
        <v>226</v>
      </c>
      <c r="E173" s="38"/>
      <c r="F173" s="203" t="s">
        <v>822</v>
      </c>
      <c r="G173" s="38"/>
      <c r="H173" s="38"/>
      <c r="I173" s="195"/>
      <c r="J173" s="38"/>
      <c r="K173" s="38"/>
      <c r="L173" s="39"/>
      <c r="M173" s="196"/>
      <c r="N173" s="197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226</v>
      </c>
      <c r="AU173" s="19" t="s">
        <v>88</v>
      </c>
    </row>
    <row r="174" s="2" customFormat="1" ht="21.75" customHeight="1">
      <c r="A174" s="38"/>
      <c r="B174" s="179"/>
      <c r="C174" s="180" t="s">
        <v>334</v>
      </c>
      <c r="D174" s="180" t="s">
        <v>147</v>
      </c>
      <c r="E174" s="181" t="s">
        <v>823</v>
      </c>
      <c r="F174" s="182" t="s">
        <v>824</v>
      </c>
      <c r="G174" s="183" t="s">
        <v>825</v>
      </c>
      <c r="H174" s="184">
        <v>0.039</v>
      </c>
      <c r="I174" s="185"/>
      <c r="J174" s="186">
        <f>ROUND(I174*H174,2)</f>
        <v>0</v>
      </c>
      <c r="K174" s="182" t="s">
        <v>223</v>
      </c>
      <c r="L174" s="39"/>
      <c r="M174" s="187" t="s">
        <v>1</v>
      </c>
      <c r="N174" s="188" t="s">
        <v>44</v>
      </c>
      <c r="O174" s="77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1" t="s">
        <v>143</v>
      </c>
      <c r="AT174" s="191" t="s">
        <v>147</v>
      </c>
      <c r="AU174" s="191" t="s">
        <v>88</v>
      </c>
      <c r="AY174" s="19" t="s">
        <v>144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86</v>
      </c>
      <c r="BK174" s="192">
        <f>ROUND(I174*H174,2)</f>
        <v>0</v>
      </c>
      <c r="BL174" s="19" t="s">
        <v>143</v>
      </c>
      <c r="BM174" s="191" t="s">
        <v>826</v>
      </c>
    </row>
    <row r="175" s="2" customFormat="1">
      <c r="A175" s="38"/>
      <c r="B175" s="39"/>
      <c r="C175" s="38"/>
      <c r="D175" s="193" t="s">
        <v>152</v>
      </c>
      <c r="E175" s="38"/>
      <c r="F175" s="194" t="s">
        <v>827</v>
      </c>
      <c r="G175" s="38"/>
      <c r="H175" s="38"/>
      <c r="I175" s="195"/>
      <c r="J175" s="38"/>
      <c r="K175" s="38"/>
      <c r="L175" s="39"/>
      <c r="M175" s="196"/>
      <c r="N175" s="197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152</v>
      </c>
      <c r="AU175" s="19" t="s">
        <v>88</v>
      </c>
    </row>
    <row r="176" s="2" customFormat="1">
      <c r="A176" s="38"/>
      <c r="B176" s="39"/>
      <c r="C176" s="38"/>
      <c r="D176" s="202" t="s">
        <v>226</v>
      </c>
      <c r="E176" s="38"/>
      <c r="F176" s="203" t="s">
        <v>828</v>
      </c>
      <c r="G176" s="38"/>
      <c r="H176" s="38"/>
      <c r="I176" s="195"/>
      <c r="J176" s="38"/>
      <c r="K176" s="38"/>
      <c r="L176" s="39"/>
      <c r="M176" s="196"/>
      <c r="N176" s="197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226</v>
      </c>
      <c r="AU176" s="19" t="s">
        <v>88</v>
      </c>
    </row>
    <row r="177" s="14" customFormat="1">
      <c r="A177" s="14"/>
      <c r="B177" s="211"/>
      <c r="C177" s="14"/>
      <c r="D177" s="193" t="s">
        <v>228</v>
      </c>
      <c r="E177" s="212" t="s">
        <v>1</v>
      </c>
      <c r="F177" s="213" t="s">
        <v>829</v>
      </c>
      <c r="G177" s="14"/>
      <c r="H177" s="214">
        <v>0.039</v>
      </c>
      <c r="I177" s="215"/>
      <c r="J177" s="14"/>
      <c r="K177" s="14"/>
      <c r="L177" s="211"/>
      <c r="M177" s="216"/>
      <c r="N177" s="217"/>
      <c r="O177" s="217"/>
      <c r="P177" s="217"/>
      <c r="Q177" s="217"/>
      <c r="R177" s="217"/>
      <c r="S177" s="217"/>
      <c r="T177" s="21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12" t="s">
        <v>228</v>
      </c>
      <c r="AU177" s="212" t="s">
        <v>88</v>
      </c>
      <c r="AV177" s="14" t="s">
        <v>88</v>
      </c>
      <c r="AW177" s="14" t="s">
        <v>34</v>
      </c>
      <c r="AX177" s="14" t="s">
        <v>79</v>
      </c>
      <c r="AY177" s="212" t="s">
        <v>144</v>
      </c>
    </row>
    <row r="178" s="15" customFormat="1">
      <c r="A178" s="15"/>
      <c r="B178" s="219"/>
      <c r="C178" s="15"/>
      <c r="D178" s="193" t="s">
        <v>228</v>
      </c>
      <c r="E178" s="220" t="s">
        <v>1</v>
      </c>
      <c r="F178" s="221" t="s">
        <v>231</v>
      </c>
      <c r="G178" s="15"/>
      <c r="H178" s="222">
        <v>0.039</v>
      </c>
      <c r="I178" s="223"/>
      <c r="J178" s="15"/>
      <c r="K178" s="15"/>
      <c r="L178" s="219"/>
      <c r="M178" s="224"/>
      <c r="N178" s="225"/>
      <c r="O178" s="225"/>
      <c r="P178" s="225"/>
      <c r="Q178" s="225"/>
      <c r="R178" s="225"/>
      <c r="S178" s="225"/>
      <c r="T178" s="22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20" t="s">
        <v>228</v>
      </c>
      <c r="AU178" s="220" t="s">
        <v>88</v>
      </c>
      <c r="AV178" s="15" t="s">
        <v>143</v>
      </c>
      <c r="AW178" s="15" t="s">
        <v>34</v>
      </c>
      <c r="AX178" s="15" t="s">
        <v>86</v>
      </c>
      <c r="AY178" s="220" t="s">
        <v>144</v>
      </c>
    </row>
    <row r="179" s="2" customFormat="1" ht="16.5" customHeight="1">
      <c r="A179" s="38"/>
      <c r="B179" s="179"/>
      <c r="C179" s="235" t="s">
        <v>8</v>
      </c>
      <c r="D179" s="235" t="s">
        <v>371</v>
      </c>
      <c r="E179" s="236" t="s">
        <v>830</v>
      </c>
      <c r="F179" s="237" t="s">
        <v>831</v>
      </c>
      <c r="G179" s="238" t="s">
        <v>832</v>
      </c>
      <c r="H179" s="239">
        <v>1.1699999999999999</v>
      </c>
      <c r="I179" s="240"/>
      <c r="J179" s="241">
        <f>ROUND(I179*H179,2)</f>
        <v>0</v>
      </c>
      <c r="K179" s="237" t="s">
        <v>223</v>
      </c>
      <c r="L179" s="242"/>
      <c r="M179" s="243" t="s">
        <v>1</v>
      </c>
      <c r="N179" s="244" t="s">
        <v>44</v>
      </c>
      <c r="O179" s="77"/>
      <c r="P179" s="189">
        <f>O179*H179</f>
        <v>0</v>
      </c>
      <c r="Q179" s="189">
        <v>0.001</v>
      </c>
      <c r="R179" s="189">
        <f>Q179*H179</f>
        <v>0.00117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182</v>
      </c>
      <c r="AT179" s="191" t="s">
        <v>371</v>
      </c>
      <c r="AU179" s="191" t="s">
        <v>88</v>
      </c>
      <c r="AY179" s="19" t="s">
        <v>144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86</v>
      </c>
      <c r="BK179" s="192">
        <f>ROUND(I179*H179,2)</f>
        <v>0</v>
      </c>
      <c r="BL179" s="19" t="s">
        <v>143</v>
      </c>
      <c r="BM179" s="191" t="s">
        <v>833</v>
      </c>
    </row>
    <row r="180" s="2" customFormat="1">
      <c r="A180" s="38"/>
      <c r="B180" s="39"/>
      <c r="C180" s="38"/>
      <c r="D180" s="193" t="s">
        <v>152</v>
      </c>
      <c r="E180" s="38"/>
      <c r="F180" s="194" t="s">
        <v>831</v>
      </c>
      <c r="G180" s="38"/>
      <c r="H180" s="38"/>
      <c r="I180" s="195"/>
      <c r="J180" s="38"/>
      <c r="K180" s="38"/>
      <c r="L180" s="39"/>
      <c r="M180" s="196"/>
      <c r="N180" s="197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152</v>
      </c>
      <c r="AU180" s="19" t="s">
        <v>88</v>
      </c>
    </row>
    <row r="181" s="14" customFormat="1">
      <c r="A181" s="14"/>
      <c r="B181" s="211"/>
      <c r="C181" s="14"/>
      <c r="D181" s="193" t="s">
        <v>228</v>
      </c>
      <c r="E181" s="14"/>
      <c r="F181" s="213" t="s">
        <v>834</v>
      </c>
      <c r="G181" s="14"/>
      <c r="H181" s="214">
        <v>1.1699999999999999</v>
      </c>
      <c r="I181" s="215"/>
      <c r="J181" s="14"/>
      <c r="K181" s="14"/>
      <c r="L181" s="211"/>
      <c r="M181" s="216"/>
      <c r="N181" s="217"/>
      <c r="O181" s="217"/>
      <c r="P181" s="217"/>
      <c r="Q181" s="217"/>
      <c r="R181" s="217"/>
      <c r="S181" s="217"/>
      <c r="T181" s="21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12" t="s">
        <v>228</v>
      </c>
      <c r="AU181" s="212" t="s">
        <v>88</v>
      </c>
      <c r="AV181" s="14" t="s">
        <v>88</v>
      </c>
      <c r="AW181" s="14" t="s">
        <v>3</v>
      </c>
      <c r="AX181" s="14" t="s">
        <v>86</v>
      </c>
      <c r="AY181" s="212" t="s">
        <v>144</v>
      </c>
    </row>
    <row r="182" s="2" customFormat="1" ht="16.5" customHeight="1">
      <c r="A182" s="38"/>
      <c r="B182" s="179"/>
      <c r="C182" s="180" t="s">
        <v>370</v>
      </c>
      <c r="D182" s="180" t="s">
        <v>147</v>
      </c>
      <c r="E182" s="181" t="s">
        <v>835</v>
      </c>
      <c r="F182" s="182" t="s">
        <v>836</v>
      </c>
      <c r="G182" s="183" t="s">
        <v>234</v>
      </c>
      <c r="H182" s="184">
        <v>2.9249999999999998</v>
      </c>
      <c r="I182" s="185"/>
      <c r="J182" s="186">
        <f>ROUND(I182*H182,2)</f>
        <v>0</v>
      </c>
      <c r="K182" s="182" t="s">
        <v>223</v>
      </c>
      <c r="L182" s="39"/>
      <c r="M182" s="187" t="s">
        <v>1</v>
      </c>
      <c r="N182" s="188" t="s">
        <v>44</v>
      </c>
      <c r="O182" s="77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1" t="s">
        <v>143</v>
      </c>
      <c r="AT182" s="191" t="s">
        <v>147</v>
      </c>
      <c r="AU182" s="191" t="s">
        <v>88</v>
      </c>
      <c r="AY182" s="19" t="s">
        <v>144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86</v>
      </c>
      <c r="BK182" s="192">
        <f>ROUND(I182*H182,2)</f>
        <v>0</v>
      </c>
      <c r="BL182" s="19" t="s">
        <v>143</v>
      </c>
      <c r="BM182" s="191" t="s">
        <v>837</v>
      </c>
    </row>
    <row r="183" s="2" customFormat="1">
      <c r="A183" s="38"/>
      <c r="B183" s="39"/>
      <c r="C183" s="38"/>
      <c r="D183" s="193" t="s">
        <v>152</v>
      </c>
      <c r="E183" s="38"/>
      <c r="F183" s="194" t="s">
        <v>838</v>
      </c>
      <c r="G183" s="38"/>
      <c r="H183" s="38"/>
      <c r="I183" s="195"/>
      <c r="J183" s="38"/>
      <c r="K183" s="38"/>
      <c r="L183" s="39"/>
      <c r="M183" s="196"/>
      <c r="N183" s="197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152</v>
      </c>
      <c r="AU183" s="19" t="s">
        <v>88</v>
      </c>
    </row>
    <row r="184" s="2" customFormat="1">
      <c r="A184" s="38"/>
      <c r="B184" s="39"/>
      <c r="C184" s="38"/>
      <c r="D184" s="202" t="s">
        <v>226</v>
      </c>
      <c r="E184" s="38"/>
      <c r="F184" s="203" t="s">
        <v>839</v>
      </c>
      <c r="G184" s="38"/>
      <c r="H184" s="38"/>
      <c r="I184" s="195"/>
      <c r="J184" s="38"/>
      <c r="K184" s="38"/>
      <c r="L184" s="39"/>
      <c r="M184" s="196"/>
      <c r="N184" s="197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226</v>
      </c>
      <c r="AU184" s="19" t="s">
        <v>88</v>
      </c>
    </row>
    <row r="185" s="13" customFormat="1">
      <c r="A185" s="13"/>
      <c r="B185" s="204"/>
      <c r="C185" s="13"/>
      <c r="D185" s="193" t="s">
        <v>228</v>
      </c>
      <c r="E185" s="205" t="s">
        <v>1</v>
      </c>
      <c r="F185" s="206" t="s">
        <v>840</v>
      </c>
      <c r="G185" s="13"/>
      <c r="H185" s="205" t="s">
        <v>1</v>
      </c>
      <c r="I185" s="207"/>
      <c r="J185" s="13"/>
      <c r="K185" s="13"/>
      <c r="L185" s="204"/>
      <c r="M185" s="208"/>
      <c r="N185" s="209"/>
      <c r="O185" s="209"/>
      <c r="P185" s="209"/>
      <c r="Q185" s="209"/>
      <c r="R185" s="209"/>
      <c r="S185" s="209"/>
      <c r="T185" s="21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5" t="s">
        <v>228</v>
      </c>
      <c r="AU185" s="205" t="s">
        <v>88</v>
      </c>
      <c r="AV185" s="13" t="s">
        <v>86</v>
      </c>
      <c r="AW185" s="13" t="s">
        <v>34</v>
      </c>
      <c r="AX185" s="13" t="s">
        <v>79</v>
      </c>
      <c r="AY185" s="205" t="s">
        <v>144</v>
      </c>
    </row>
    <row r="186" s="14" customFormat="1">
      <c r="A186" s="14"/>
      <c r="B186" s="211"/>
      <c r="C186" s="14"/>
      <c r="D186" s="193" t="s">
        <v>228</v>
      </c>
      <c r="E186" s="212" t="s">
        <v>1</v>
      </c>
      <c r="F186" s="213" t="s">
        <v>841</v>
      </c>
      <c r="G186" s="14"/>
      <c r="H186" s="214">
        <v>2.9249999999999998</v>
      </c>
      <c r="I186" s="215"/>
      <c r="J186" s="14"/>
      <c r="K186" s="14"/>
      <c r="L186" s="211"/>
      <c r="M186" s="216"/>
      <c r="N186" s="217"/>
      <c r="O186" s="217"/>
      <c r="P186" s="217"/>
      <c r="Q186" s="217"/>
      <c r="R186" s="217"/>
      <c r="S186" s="217"/>
      <c r="T186" s="21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2" t="s">
        <v>228</v>
      </c>
      <c r="AU186" s="212" t="s">
        <v>88</v>
      </c>
      <c r="AV186" s="14" t="s">
        <v>88</v>
      </c>
      <c r="AW186" s="14" t="s">
        <v>34</v>
      </c>
      <c r="AX186" s="14" t="s">
        <v>79</v>
      </c>
      <c r="AY186" s="212" t="s">
        <v>144</v>
      </c>
    </row>
    <row r="187" s="15" customFormat="1">
      <c r="A187" s="15"/>
      <c r="B187" s="219"/>
      <c r="C187" s="15"/>
      <c r="D187" s="193" t="s">
        <v>228</v>
      </c>
      <c r="E187" s="220" t="s">
        <v>1</v>
      </c>
      <c r="F187" s="221" t="s">
        <v>231</v>
      </c>
      <c r="G187" s="15"/>
      <c r="H187" s="222">
        <v>2.9249999999999998</v>
      </c>
      <c r="I187" s="223"/>
      <c r="J187" s="15"/>
      <c r="K187" s="15"/>
      <c r="L187" s="219"/>
      <c r="M187" s="224"/>
      <c r="N187" s="225"/>
      <c r="O187" s="225"/>
      <c r="P187" s="225"/>
      <c r="Q187" s="225"/>
      <c r="R187" s="225"/>
      <c r="S187" s="225"/>
      <c r="T187" s="22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20" t="s">
        <v>228</v>
      </c>
      <c r="AU187" s="220" t="s">
        <v>88</v>
      </c>
      <c r="AV187" s="15" t="s">
        <v>143</v>
      </c>
      <c r="AW187" s="15" t="s">
        <v>34</v>
      </c>
      <c r="AX187" s="15" t="s">
        <v>86</v>
      </c>
      <c r="AY187" s="220" t="s">
        <v>144</v>
      </c>
    </row>
    <row r="188" s="12" customFormat="1" ht="22.8" customHeight="1">
      <c r="A188" s="12"/>
      <c r="B188" s="166"/>
      <c r="C188" s="12"/>
      <c r="D188" s="167" t="s">
        <v>78</v>
      </c>
      <c r="E188" s="177" t="s">
        <v>506</v>
      </c>
      <c r="F188" s="177" t="s">
        <v>507</v>
      </c>
      <c r="G188" s="12"/>
      <c r="H188" s="12"/>
      <c r="I188" s="169"/>
      <c r="J188" s="178">
        <f>BK188</f>
        <v>0</v>
      </c>
      <c r="K188" s="12"/>
      <c r="L188" s="166"/>
      <c r="M188" s="171"/>
      <c r="N188" s="172"/>
      <c r="O188" s="172"/>
      <c r="P188" s="173">
        <f>SUM(P189:P191)</f>
        <v>0</v>
      </c>
      <c r="Q188" s="172"/>
      <c r="R188" s="173">
        <f>SUM(R189:R191)</f>
        <v>0</v>
      </c>
      <c r="S188" s="172"/>
      <c r="T188" s="174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7" t="s">
        <v>86</v>
      </c>
      <c r="AT188" s="175" t="s">
        <v>78</v>
      </c>
      <c r="AU188" s="175" t="s">
        <v>86</v>
      </c>
      <c r="AY188" s="167" t="s">
        <v>144</v>
      </c>
      <c r="BK188" s="176">
        <f>SUM(BK189:BK191)</f>
        <v>0</v>
      </c>
    </row>
    <row r="189" s="2" customFormat="1" ht="24.15" customHeight="1">
      <c r="A189" s="38"/>
      <c r="B189" s="179"/>
      <c r="C189" s="180" t="s">
        <v>376</v>
      </c>
      <c r="D189" s="180" t="s">
        <v>147</v>
      </c>
      <c r="E189" s="181" t="s">
        <v>842</v>
      </c>
      <c r="F189" s="182" t="s">
        <v>843</v>
      </c>
      <c r="G189" s="183" t="s">
        <v>264</v>
      </c>
      <c r="H189" s="184">
        <v>2.1549999999999998</v>
      </c>
      <c r="I189" s="185"/>
      <c r="J189" s="186">
        <f>ROUND(I189*H189,2)</f>
        <v>0</v>
      </c>
      <c r="K189" s="182" t="s">
        <v>223</v>
      </c>
      <c r="L189" s="39"/>
      <c r="M189" s="187" t="s">
        <v>1</v>
      </c>
      <c r="N189" s="188" t="s">
        <v>44</v>
      </c>
      <c r="O189" s="77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143</v>
      </c>
      <c r="AT189" s="191" t="s">
        <v>147</v>
      </c>
      <c r="AU189" s="191" t="s">
        <v>88</v>
      </c>
      <c r="AY189" s="19" t="s">
        <v>144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86</v>
      </c>
      <c r="BK189" s="192">
        <f>ROUND(I189*H189,2)</f>
        <v>0</v>
      </c>
      <c r="BL189" s="19" t="s">
        <v>143</v>
      </c>
      <c r="BM189" s="191" t="s">
        <v>844</v>
      </c>
    </row>
    <row r="190" s="2" customFormat="1">
      <c r="A190" s="38"/>
      <c r="B190" s="39"/>
      <c r="C190" s="38"/>
      <c r="D190" s="193" t="s">
        <v>152</v>
      </c>
      <c r="E190" s="38"/>
      <c r="F190" s="194" t="s">
        <v>845</v>
      </c>
      <c r="G190" s="38"/>
      <c r="H190" s="38"/>
      <c r="I190" s="195"/>
      <c r="J190" s="38"/>
      <c r="K190" s="38"/>
      <c r="L190" s="39"/>
      <c r="M190" s="196"/>
      <c r="N190" s="197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9" t="s">
        <v>152</v>
      </c>
      <c r="AU190" s="19" t="s">
        <v>88</v>
      </c>
    </row>
    <row r="191" s="2" customFormat="1">
      <c r="A191" s="38"/>
      <c r="B191" s="39"/>
      <c r="C191" s="38"/>
      <c r="D191" s="202" t="s">
        <v>226</v>
      </c>
      <c r="E191" s="38"/>
      <c r="F191" s="203" t="s">
        <v>846</v>
      </c>
      <c r="G191" s="38"/>
      <c r="H191" s="38"/>
      <c r="I191" s="195"/>
      <c r="J191" s="38"/>
      <c r="K191" s="38"/>
      <c r="L191" s="39"/>
      <c r="M191" s="198"/>
      <c r="N191" s="199"/>
      <c r="O191" s="200"/>
      <c r="P191" s="200"/>
      <c r="Q191" s="200"/>
      <c r="R191" s="200"/>
      <c r="S191" s="200"/>
      <c r="T191" s="201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226</v>
      </c>
      <c r="AU191" s="19" t="s">
        <v>88</v>
      </c>
    </row>
    <row r="192" s="2" customFormat="1" ht="6.96" customHeight="1">
      <c r="A192" s="38"/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39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autoFilter ref="C124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31" r:id="rId1" display="https://podminky.urs.cz/item/CS_URS_2023_02/111251101"/>
    <hyperlink ref="F134" r:id="rId2" display="https://podminky.urs.cz/item/CS_URS_2023_02/162301501"/>
    <hyperlink ref="F137" r:id="rId3" display="https://podminky.urs.cz/item/CS_URS_2023_02/162301981"/>
    <hyperlink ref="F143" r:id="rId4" display="https://podminky.urs.cz/item/CS_URS_2023_02/181111111"/>
    <hyperlink ref="F146" r:id="rId5" display="https://podminky.urs.cz/item/CS_URS_2023_02/181351103"/>
    <hyperlink ref="F153" r:id="rId6" display="https://podminky.urs.cz/item/CS_URS_2023_02/181411131"/>
    <hyperlink ref="F159" r:id="rId7" display="https://podminky.urs.cz/item/CS_URS_2023_02/182303111"/>
    <hyperlink ref="F167" r:id="rId8" display="https://podminky.urs.cz/item/CS_URS_2023_02/183403113"/>
    <hyperlink ref="F170" r:id="rId9" display="https://podminky.urs.cz/item/CS_URS_2023_02/183403153"/>
    <hyperlink ref="F173" r:id="rId10" display="https://podminky.urs.cz/item/CS_URS_2023_02/183403161"/>
    <hyperlink ref="F176" r:id="rId11" display="https://podminky.urs.cz/item/CS_URS_2023_02/183404111"/>
    <hyperlink ref="F184" r:id="rId12" display="https://podminky.urs.cz/item/CS_URS_2023_02/185804312"/>
    <hyperlink ref="F191" r:id="rId13" display="https://podminky.urs.cz/item/CS_URS_2023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116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>Úprava systému odvodnění dešťových vod v areálu KSÚSV v Kamenici nad Lipou</v>
      </c>
      <c r="F7" s="32"/>
      <c r="G7" s="32"/>
      <c r="H7" s="32"/>
      <c r="L7" s="22"/>
    </row>
    <row r="8" s="1" customFormat="1" ht="12" customHeight="1">
      <c r="B8" s="22"/>
      <c r="D8" s="32" t="s">
        <v>117</v>
      </c>
      <c r="L8" s="22"/>
    </row>
    <row r="9" s="2" customFormat="1" ht="16.5" customHeight="1">
      <c r="A9" s="38"/>
      <c r="B9" s="39"/>
      <c r="C9" s="38"/>
      <c r="D9" s="38"/>
      <c r="E9" s="129" t="s">
        <v>847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119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848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115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8. 11. 2023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31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32</v>
      </c>
      <c r="F23" s="38"/>
      <c r="G23" s="38"/>
      <c r="H23" s="38"/>
      <c r="I23" s="32" t="s">
        <v>27</v>
      </c>
      <c r="J23" s="27" t="s">
        <v>33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35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37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86.5" customHeight="1">
      <c r="A29" s="130"/>
      <c r="B29" s="131"/>
      <c r="C29" s="130"/>
      <c r="D29" s="130"/>
      <c r="E29" s="36" t="s">
        <v>849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39</v>
      </c>
      <c r="E32" s="38"/>
      <c r="F32" s="38"/>
      <c r="G32" s="38"/>
      <c r="H32" s="38"/>
      <c r="I32" s="38"/>
      <c r="J32" s="96">
        <f>ROUND(J127,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43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43</v>
      </c>
      <c r="E35" s="32" t="s">
        <v>44</v>
      </c>
      <c r="F35" s="135">
        <f>ROUND((SUM(BE127:BE334)),  2)</f>
        <v>0</v>
      </c>
      <c r="G35" s="38"/>
      <c r="H35" s="38"/>
      <c r="I35" s="136">
        <v>0.20999999999999999</v>
      </c>
      <c r="J35" s="135">
        <f>ROUND(((SUM(BE127:BE334))*I35),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45</v>
      </c>
      <c r="F36" s="135">
        <f>ROUND((SUM(BF127:BF334)),  2)</f>
        <v>0</v>
      </c>
      <c r="G36" s="38"/>
      <c r="H36" s="38"/>
      <c r="I36" s="136">
        <v>0.14999999999999999</v>
      </c>
      <c r="J36" s="135">
        <f>ROUND(((SUM(BF127:BF334))*I36),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35">
        <f>ROUND((SUM(BG127:BG334)),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35">
        <f>ROUND((SUM(BH127:BH334)),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35">
        <f>ROUND((SUM(BI127:BI334)),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49</v>
      </c>
      <c r="E41" s="81"/>
      <c r="F41" s="81"/>
      <c r="G41" s="139" t="s">
        <v>50</v>
      </c>
      <c r="H41" s="140" t="s">
        <v>51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54</v>
      </c>
      <c r="E61" s="41"/>
      <c r="F61" s="143" t="s">
        <v>55</v>
      </c>
      <c r="G61" s="58" t="s">
        <v>54</v>
      </c>
      <c r="H61" s="41"/>
      <c r="I61" s="41"/>
      <c r="J61" s="14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54</v>
      </c>
      <c r="E76" s="41"/>
      <c r="F76" s="143" t="s">
        <v>55</v>
      </c>
      <c r="G76" s="58" t="s">
        <v>54</v>
      </c>
      <c r="H76" s="41"/>
      <c r="I76" s="41"/>
      <c r="J76" s="14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Úprava systému odvodnění dešťových vod v areálu KSÚSV v Kamenici nad Lipou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117</v>
      </c>
      <c r="L86" s="22"/>
    </row>
    <row r="87" s="2" customFormat="1" ht="16.5" customHeight="1">
      <c r="A87" s="38"/>
      <c r="B87" s="39"/>
      <c r="C87" s="38"/>
      <c r="D87" s="38"/>
      <c r="E87" s="129" t="s">
        <v>847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IO-02 - Dešťová kanalizace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Kamenice nad Lipou</v>
      </c>
      <c r="G91" s="38"/>
      <c r="H91" s="38"/>
      <c r="I91" s="32" t="s">
        <v>22</v>
      </c>
      <c r="J91" s="69" t="str">
        <f>IF(J14="","",J14)</f>
        <v>8. 11. 2023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Krajská správa a údržba silnic Vysočiny</v>
      </c>
      <c r="G93" s="38"/>
      <c r="H93" s="38"/>
      <c r="I93" s="32" t="s">
        <v>30</v>
      </c>
      <c r="J93" s="36" t="str">
        <f>E23</f>
        <v>PROJEKT CENTRUM NOVA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35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122</v>
      </c>
      <c r="D96" s="137"/>
      <c r="E96" s="137"/>
      <c r="F96" s="137"/>
      <c r="G96" s="137"/>
      <c r="H96" s="137"/>
      <c r="I96" s="137"/>
      <c r="J96" s="146" t="s">
        <v>123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124</v>
      </c>
      <c r="D98" s="38"/>
      <c r="E98" s="38"/>
      <c r="F98" s="38"/>
      <c r="G98" s="38"/>
      <c r="H98" s="38"/>
      <c r="I98" s="38"/>
      <c r="J98" s="96">
        <f>J127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s="9" customFormat="1" ht="24.96" customHeight="1">
      <c r="A99" s="9"/>
      <c r="B99" s="148"/>
      <c r="C99" s="9"/>
      <c r="D99" s="149" t="s">
        <v>206</v>
      </c>
      <c r="E99" s="150"/>
      <c r="F99" s="150"/>
      <c r="G99" s="150"/>
      <c r="H99" s="150"/>
      <c r="I99" s="150"/>
      <c r="J99" s="151">
        <f>J128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207</v>
      </c>
      <c r="E100" s="154"/>
      <c r="F100" s="154"/>
      <c r="G100" s="154"/>
      <c r="H100" s="154"/>
      <c r="I100" s="154"/>
      <c r="J100" s="155">
        <f>J129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209</v>
      </c>
      <c r="E101" s="154"/>
      <c r="F101" s="154"/>
      <c r="G101" s="154"/>
      <c r="H101" s="154"/>
      <c r="I101" s="154"/>
      <c r="J101" s="155">
        <f>J242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545</v>
      </c>
      <c r="E102" s="154"/>
      <c r="F102" s="154"/>
      <c r="G102" s="154"/>
      <c r="H102" s="154"/>
      <c r="I102" s="154"/>
      <c r="J102" s="155">
        <f>J246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547</v>
      </c>
      <c r="E103" s="154"/>
      <c r="F103" s="154"/>
      <c r="G103" s="154"/>
      <c r="H103" s="154"/>
      <c r="I103" s="154"/>
      <c r="J103" s="155">
        <f>J255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213</v>
      </c>
      <c r="E104" s="154"/>
      <c r="F104" s="154"/>
      <c r="G104" s="154"/>
      <c r="H104" s="154"/>
      <c r="I104" s="154"/>
      <c r="J104" s="155">
        <f>J320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214</v>
      </c>
      <c r="E105" s="154"/>
      <c r="F105" s="154"/>
      <c r="G105" s="154"/>
      <c r="H105" s="154"/>
      <c r="I105" s="154"/>
      <c r="J105" s="155">
        <f>J331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128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38"/>
      <c r="D115" s="38"/>
      <c r="E115" s="129" t="str">
        <f>E7</f>
        <v>Úprava systému odvodnění dešťových vod v areálu KSÚSV v Kamenici nad Lipou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2"/>
      <c r="C116" s="32" t="s">
        <v>117</v>
      </c>
      <c r="L116" s="22"/>
    </row>
    <row r="117" s="2" customFormat="1" ht="16.5" customHeight="1">
      <c r="A117" s="38"/>
      <c r="B117" s="39"/>
      <c r="C117" s="38"/>
      <c r="D117" s="38"/>
      <c r="E117" s="129" t="s">
        <v>847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119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67" t="str">
        <f>E11</f>
        <v>IO-02 - Dešťová kanalizace</v>
      </c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38"/>
      <c r="E121" s="38"/>
      <c r="F121" s="27" t="str">
        <f>F14</f>
        <v>Kamenice nad Lipou</v>
      </c>
      <c r="G121" s="38"/>
      <c r="H121" s="38"/>
      <c r="I121" s="32" t="s">
        <v>22</v>
      </c>
      <c r="J121" s="69" t="str">
        <f>IF(J14="","",J14)</f>
        <v>8. 11. 2023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38"/>
      <c r="E123" s="38"/>
      <c r="F123" s="27" t="str">
        <f>E17</f>
        <v>Krajská správa a údržba silnic Vysočiny</v>
      </c>
      <c r="G123" s="38"/>
      <c r="H123" s="38"/>
      <c r="I123" s="32" t="s">
        <v>30</v>
      </c>
      <c r="J123" s="36" t="str">
        <f>E23</f>
        <v>PROJEKT CENTRUM NOVA s.r.o.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38"/>
      <c r="E124" s="38"/>
      <c r="F124" s="27" t="str">
        <f>IF(E20="","",E20)</f>
        <v>Vyplň údaj</v>
      </c>
      <c r="G124" s="38"/>
      <c r="H124" s="38"/>
      <c r="I124" s="32" t="s">
        <v>35</v>
      </c>
      <c r="J124" s="36" t="str">
        <f>E26</f>
        <v xml:space="preserve">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56"/>
      <c r="B126" s="157"/>
      <c r="C126" s="158" t="s">
        <v>129</v>
      </c>
      <c r="D126" s="159" t="s">
        <v>64</v>
      </c>
      <c r="E126" s="159" t="s">
        <v>60</v>
      </c>
      <c r="F126" s="159" t="s">
        <v>61</v>
      </c>
      <c r="G126" s="159" t="s">
        <v>130</v>
      </c>
      <c r="H126" s="159" t="s">
        <v>131</v>
      </c>
      <c r="I126" s="159" t="s">
        <v>132</v>
      </c>
      <c r="J126" s="159" t="s">
        <v>123</v>
      </c>
      <c r="K126" s="160" t="s">
        <v>133</v>
      </c>
      <c r="L126" s="161"/>
      <c r="M126" s="86" t="s">
        <v>1</v>
      </c>
      <c r="N126" s="87" t="s">
        <v>43</v>
      </c>
      <c r="O126" s="87" t="s">
        <v>134</v>
      </c>
      <c r="P126" s="87" t="s">
        <v>135</v>
      </c>
      <c r="Q126" s="87" t="s">
        <v>136</v>
      </c>
      <c r="R126" s="87" t="s">
        <v>137</v>
      </c>
      <c r="S126" s="87" t="s">
        <v>138</v>
      </c>
      <c r="T126" s="88" t="s">
        <v>139</v>
      </c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</row>
    <row r="127" s="2" customFormat="1" ht="22.8" customHeight="1">
      <c r="A127" s="38"/>
      <c r="B127" s="39"/>
      <c r="C127" s="93" t="s">
        <v>140</v>
      </c>
      <c r="D127" s="38"/>
      <c r="E127" s="38"/>
      <c r="F127" s="38"/>
      <c r="G127" s="38"/>
      <c r="H127" s="38"/>
      <c r="I127" s="38"/>
      <c r="J127" s="162">
        <f>BK127</f>
        <v>0</v>
      </c>
      <c r="K127" s="38"/>
      <c r="L127" s="39"/>
      <c r="M127" s="89"/>
      <c r="N127" s="73"/>
      <c r="O127" s="90"/>
      <c r="P127" s="163">
        <f>P128</f>
        <v>0</v>
      </c>
      <c r="Q127" s="90"/>
      <c r="R127" s="163">
        <f>R128</f>
        <v>79.345005600000007</v>
      </c>
      <c r="S127" s="90"/>
      <c r="T127" s="164">
        <f>T128</f>
        <v>25.919999999999998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78</v>
      </c>
      <c r="AU127" s="19" t="s">
        <v>125</v>
      </c>
      <c r="BK127" s="165">
        <f>BK128</f>
        <v>0</v>
      </c>
    </row>
    <row r="128" s="12" customFormat="1" ht="25.92" customHeight="1">
      <c r="A128" s="12"/>
      <c r="B128" s="166"/>
      <c r="C128" s="12"/>
      <c r="D128" s="167" t="s">
        <v>78</v>
      </c>
      <c r="E128" s="168" t="s">
        <v>217</v>
      </c>
      <c r="F128" s="168" t="s">
        <v>218</v>
      </c>
      <c r="G128" s="12"/>
      <c r="H128" s="12"/>
      <c r="I128" s="169"/>
      <c r="J128" s="170">
        <f>BK128</f>
        <v>0</v>
      </c>
      <c r="K128" s="12"/>
      <c r="L128" s="166"/>
      <c r="M128" s="171"/>
      <c r="N128" s="172"/>
      <c r="O128" s="172"/>
      <c r="P128" s="173">
        <f>P129+P242+P246+P255+P320+P331</f>
        <v>0</v>
      </c>
      <c r="Q128" s="172"/>
      <c r="R128" s="173">
        <f>R129+R242+R246+R255+R320+R331</f>
        <v>79.345005600000007</v>
      </c>
      <c r="S128" s="172"/>
      <c r="T128" s="174">
        <f>T129+T242+T246+T255+T320+T331</f>
        <v>25.919999999999998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86</v>
      </c>
      <c r="AT128" s="175" t="s">
        <v>78</v>
      </c>
      <c r="AU128" s="175" t="s">
        <v>79</v>
      </c>
      <c r="AY128" s="167" t="s">
        <v>144</v>
      </c>
      <c r="BK128" s="176">
        <f>BK129+BK242+BK246+BK255+BK320+BK331</f>
        <v>0</v>
      </c>
    </row>
    <row r="129" s="12" customFormat="1" ht="22.8" customHeight="1">
      <c r="A129" s="12"/>
      <c r="B129" s="166"/>
      <c r="C129" s="12"/>
      <c r="D129" s="167" t="s">
        <v>78</v>
      </c>
      <c r="E129" s="177" t="s">
        <v>86</v>
      </c>
      <c r="F129" s="177" t="s">
        <v>219</v>
      </c>
      <c r="G129" s="12"/>
      <c r="H129" s="12"/>
      <c r="I129" s="169"/>
      <c r="J129" s="178">
        <f>BK129</f>
        <v>0</v>
      </c>
      <c r="K129" s="12"/>
      <c r="L129" s="166"/>
      <c r="M129" s="171"/>
      <c r="N129" s="172"/>
      <c r="O129" s="172"/>
      <c r="P129" s="173">
        <f>SUM(P130:P241)</f>
        <v>0</v>
      </c>
      <c r="Q129" s="172"/>
      <c r="R129" s="173">
        <f>SUM(R130:R241)</f>
        <v>53.207439999999998</v>
      </c>
      <c r="S129" s="172"/>
      <c r="T129" s="174">
        <f>SUM(T130:T241)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86</v>
      </c>
      <c r="AT129" s="175" t="s">
        <v>78</v>
      </c>
      <c r="AU129" s="175" t="s">
        <v>86</v>
      </c>
      <c r="AY129" s="167" t="s">
        <v>144</v>
      </c>
      <c r="BK129" s="176">
        <f>SUM(BK130:BK241)</f>
        <v>0</v>
      </c>
    </row>
    <row r="130" s="2" customFormat="1" ht="24.15" customHeight="1">
      <c r="A130" s="38"/>
      <c r="B130" s="179"/>
      <c r="C130" s="180" t="s">
        <v>86</v>
      </c>
      <c r="D130" s="180" t="s">
        <v>147</v>
      </c>
      <c r="E130" s="181" t="s">
        <v>579</v>
      </c>
      <c r="F130" s="182" t="s">
        <v>580</v>
      </c>
      <c r="G130" s="183" t="s">
        <v>234</v>
      </c>
      <c r="H130" s="184">
        <v>40</v>
      </c>
      <c r="I130" s="185"/>
      <c r="J130" s="186">
        <f>ROUND(I130*H130,2)</f>
        <v>0</v>
      </c>
      <c r="K130" s="182" t="s">
        <v>223</v>
      </c>
      <c r="L130" s="39"/>
      <c r="M130" s="187" t="s">
        <v>1</v>
      </c>
      <c r="N130" s="188" t="s">
        <v>44</v>
      </c>
      <c r="O130" s="77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1" t="s">
        <v>143</v>
      </c>
      <c r="AT130" s="191" t="s">
        <v>147</v>
      </c>
      <c r="AU130" s="191" t="s">
        <v>88</v>
      </c>
      <c r="AY130" s="19" t="s">
        <v>144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86</v>
      </c>
      <c r="BK130" s="192">
        <f>ROUND(I130*H130,2)</f>
        <v>0</v>
      </c>
      <c r="BL130" s="19" t="s">
        <v>143</v>
      </c>
      <c r="BM130" s="191" t="s">
        <v>850</v>
      </c>
    </row>
    <row r="131" s="2" customFormat="1">
      <c r="A131" s="38"/>
      <c r="B131" s="39"/>
      <c r="C131" s="38"/>
      <c r="D131" s="193" t="s">
        <v>152</v>
      </c>
      <c r="E131" s="38"/>
      <c r="F131" s="194" t="s">
        <v>582</v>
      </c>
      <c r="G131" s="38"/>
      <c r="H131" s="38"/>
      <c r="I131" s="195"/>
      <c r="J131" s="38"/>
      <c r="K131" s="38"/>
      <c r="L131" s="39"/>
      <c r="M131" s="196"/>
      <c r="N131" s="197"/>
      <c r="O131" s="77"/>
      <c r="P131" s="77"/>
      <c r="Q131" s="77"/>
      <c r="R131" s="77"/>
      <c r="S131" s="77"/>
      <c r="T131" s="7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152</v>
      </c>
      <c r="AU131" s="19" t="s">
        <v>88</v>
      </c>
    </row>
    <row r="132" s="2" customFormat="1">
      <c r="A132" s="38"/>
      <c r="B132" s="39"/>
      <c r="C132" s="38"/>
      <c r="D132" s="202" t="s">
        <v>226</v>
      </c>
      <c r="E132" s="38"/>
      <c r="F132" s="203" t="s">
        <v>583</v>
      </c>
      <c r="G132" s="38"/>
      <c r="H132" s="38"/>
      <c r="I132" s="195"/>
      <c r="J132" s="38"/>
      <c r="K132" s="38"/>
      <c r="L132" s="39"/>
      <c r="M132" s="196"/>
      <c r="N132" s="197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226</v>
      </c>
      <c r="AU132" s="19" t="s">
        <v>88</v>
      </c>
    </row>
    <row r="133" s="13" customFormat="1">
      <c r="A133" s="13"/>
      <c r="B133" s="204"/>
      <c r="C133" s="13"/>
      <c r="D133" s="193" t="s">
        <v>228</v>
      </c>
      <c r="E133" s="205" t="s">
        <v>1</v>
      </c>
      <c r="F133" s="206" t="s">
        <v>851</v>
      </c>
      <c r="G133" s="13"/>
      <c r="H133" s="205" t="s">
        <v>1</v>
      </c>
      <c r="I133" s="207"/>
      <c r="J133" s="13"/>
      <c r="K133" s="13"/>
      <c r="L133" s="204"/>
      <c r="M133" s="208"/>
      <c r="N133" s="209"/>
      <c r="O133" s="209"/>
      <c r="P133" s="209"/>
      <c r="Q133" s="209"/>
      <c r="R133" s="209"/>
      <c r="S133" s="209"/>
      <c r="T133" s="21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5" t="s">
        <v>228</v>
      </c>
      <c r="AU133" s="205" t="s">
        <v>88</v>
      </c>
      <c r="AV133" s="13" t="s">
        <v>86</v>
      </c>
      <c r="AW133" s="13" t="s">
        <v>34</v>
      </c>
      <c r="AX133" s="13" t="s">
        <v>79</v>
      </c>
      <c r="AY133" s="205" t="s">
        <v>144</v>
      </c>
    </row>
    <row r="134" s="14" customFormat="1">
      <c r="A134" s="14"/>
      <c r="B134" s="211"/>
      <c r="C134" s="14"/>
      <c r="D134" s="193" t="s">
        <v>228</v>
      </c>
      <c r="E134" s="212" t="s">
        <v>1</v>
      </c>
      <c r="F134" s="213" t="s">
        <v>852</v>
      </c>
      <c r="G134" s="14"/>
      <c r="H134" s="214">
        <v>40</v>
      </c>
      <c r="I134" s="215"/>
      <c r="J134" s="14"/>
      <c r="K134" s="14"/>
      <c r="L134" s="211"/>
      <c r="M134" s="216"/>
      <c r="N134" s="217"/>
      <c r="O134" s="217"/>
      <c r="P134" s="217"/>
      <c r="Q134" s="217"/>
      <c r="R134" s="217"/>
      <c r="S134" s="217"/>
      <c r="T134" s="21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12" t="s">
        <v>228</v>
      </c>
      <c r="AU134" s="212" t="s">
        <v>88</v>
      </c>
      <c r="AV134" s="14" t="s">
        <v>88</v>
      </c>
      <c r="AW134" s="14" t="s">
        <v>34</v>
      </c>
      <c r="AX134" s="14" t="s">
        <v>79</v>
      </c>
      <c r="AY134" s="212" t="s">
        <v>144</v>
      </c>
    </row>
    <row r="135" s="15" customFormat="1">
      <c r="A135" s="15"/>
      <c r="B135" s="219"/>
      <c r="C135" s="15"/>
      <c r="D135" s="193" t="s">
        <v>228</v>
      </c>
      <c r="E135" s="220" t="s">
        <v>1</v>
      </c>
      <c r="F135" s="221" t="s">
        <v>231</v>
      </c>
      <c r="G135" s="15"/>
      <c r="H135" s="222">
        <v>40</v>
      </c>
      <c r="I135" s="223"/>
      <c r="J135" s="15"/>
      <c r="K135" s="15"/>
      <c r="L135" s="219"/>
      <c r="M135" s="224"/>
      <c r="N135" s="225"/>
      <c r="O135" s="225"/>
      <c r="P135" s="225"/>
      <c r="Q135" s="225"/>
      <c r="R135" s="225"/>
      <c r="S135" s="225"/>
      <c r="T135" s="22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20" t="s">
        <v>228</v>
      </c>
      <c r="AU135" s="220" t="s">
        <v>88</v>
      </c>
      <c r="AV135" s="15" t="s">
        <v>143</v>
      </c>
      <c r="AW135" s="15" t="s">
        <v>34</v>
      </c>
      <c r="AX135" s="15" t="s">
        <v>86</v>
      </c>
      <c r="AY135" s="220" t="s">
        <v>144</v>
      </c>
    </row>
    <row r="136" s="2" customFormat="1" ht="33" customHeight="1">
      <c r="A136" s="38"/>
      <c r="B136" s="179"/>
      <c r="C136" s="180" t="s">
        <v>88</v>
      </c>
      <c r="D136" s="180" t="s">
        <v>147</v>
      </c>
      <c r="E136" s="181" t="s">
        <v>853</v>
      </c>
      <c r="F136" s="182" t="s">
        <v>854</v>
      </c>
      <c r="G136" s="183" t="s">
        <v>234</v>
      </c>
      <c r="H136" s="184">
        <v>20</v>
      </c>
      <c r="I136" s="185"/>
      <c r="J136" s="186">
        <f>ROUND(I136*H136,2)</f>
        <v>0</v>
      </c>
      <c r="K136" s="182" t="s">
        <v>223</v>
      </c>
      <c r="L136" s="39"/>
      <c r="M136" s="187" t="s">
        <v>1</v>
      </c>
      <c r="N136" s="188" t="s">
        <v>44</v>
      </c>
      <c r="O136" s="77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143</v>
      </c>
      <c r="AT136" s="191" t="s">
        <v>147</v>
      </c>
      <c r="AU136" s="191" t="s">
        <v>88</v>
      </c>
      <c r="AY136" s="19" t="s">
        <v>144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86</v>
      </c>
      <c r="BK136" s="192">
        <f>ROUND(I136*H136,2)</f>
        <v>0</v>
      </c>
      <c r="BL136" s="19" t="s">
        <v>143</v>
      </c>
      <c r="BM136" s="191" t="s">
        <v>855</v>
      </c>
    </row>
    <row r="137" s="2" customFormat="1">
      <c r="A137" s="38"/>
      <c r="B137" s="39"/>
      <c r="C137" s="38"/>
      <c r="D137" s="193" t="s">
        <v>152</v>
      </c>
      <c r="E137" s="38"/>
      <c r="F137" s="194" t="s">
        <v>856</v>
      </c>
      <c r="G137" s="38"/>
      <c r="H137" s="38"/>
      <c r="I137" s="195"/>
      <c r="J137" s="38"/>
      <c r="K137" s="38"/>
      <c r="L137" s="39"/>
      <c r="M137" s="196"/>
      <c r="N137" s="197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152</v>
      </c>
      <c r="AU137" s="19" t="s">
        <v>88</v>
      </c>
    </row>
    <row r="138" s="2" customFormat="1">
      <c r="A138" s="38"/>
      <c r="B138" s="39"/>
      <c r="C138" s="38"/>
      <c r="D138" s="202" t="s">
        <v>226</v>
      </c>
      <c r="E138" s="38"/>
      <c r="F138" s="203" t="s">
        <v>857</v>
      </c>
      <c r="G138" s="38"/>
      <c r="H138" s="38"/>
      <c r="I138" s="195"/>
      <c r="J138" s="38"/>
      <c r="K138" s="38"/>
      <c r="L138" s="39"/>
      <c r="M138" s="196"/>
      <c r="N138" s="197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226</v>
      </c>
      <c r="AU138" s="19" t="s">
        <v>88</v>
      </c>
    </row>
    <row r="139" s="13" customFormat="1">
      <c r="A139" s="13"/>
      <c r="B139" s="204"/>
      <c r="C139" s="13"/>
      <c r="D139" s="193" t="s">
        <v>228</v>
      </c>
      <c r="E139" s="205" t="s">
        <v>1</v>
      </c>
      <c r="F139" s="206" t="s">
        <v>851</v>
      </c>
      <c r="G139" s="13"/>
      <c r="H139" s="205" t="s">
        <v>1</v>
      </c>
      <c r="I139" s="207"/>
      <c r="J139" s="13"/>
      <c r="K139" s="13"/>
      <c r="L139" s="204"/>
      <c r="M139" s="208"/>
      <c r="N139" s="209"/>
      <c r="O139" s="209"/>
      <c r="P139" s="209"/>
      <c r="Q139" s="209"/>
      <c r="R139" s="209"/>
      <c r="S139" s="209"/>
      <c r="T139" s="21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5" t="s">
        <v>228</v>
      </c>
      <c r="AU139" s="205" t="s">
        <v>88</v>
      </c>
      <c r="AV139" s="13" t="s">
        <v>86</v>
      </c>
      <c r="AW139" s="13" t="s">
        <v>34</v>
      </c>
      <c r="AX139" s="13" t="s">
        <v>79</v>
      </c>
      <c r="AY139" s="205" t="s">
        <v>144</v>
      </c>
    </row>
    <row r="140" s="14" customFormat="1">
      <c r="A140" s="14"/>
      <c r="B140" s="211"/>
      <c r="C140" s="14"/>
      <c r="D140" s="193" t="s">
        <v>228</v>
      </c>
      <c r="E140" s="212" t="s">
        <v>1</v>
      </c>
      <c r="F140" s="213" t="s">
        <v>858</v>
      </c>
      <c r="G140" s="14"/>
      <c r="H140" s="214">
        <v>20</v>
      </c>
      <c r="I140" s="215"/>
      <c r="J140" s="14"/>
      <c r="K140" s="14"/>
      <c r="L140" s="211"/>
      <c r="M140" s="216"/>
      <c r="N140" s="217"/>
      <c r="O140" s="217"/>
      <c r="P140" s="217"/>
      <c r="Q140" s="217"/>
      <c r="R140" s="217"/>
      <c r="S140" s="217"/>
      <c r="T140" s="21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2" t="s">
        <v>228</v>
      </c>
      <c r="AU140" s="212" t="s">
        <v>88</v>
      </c>
      <c r="AV140" s="14" t="s">
        <v>88</v>
      </c>
      <c r="AW140" s="14" t="s">
        <v>34</v>
      </c>
      <c r="AX140" s="14" t="s">
        <v>79</v>
      </c>
      <c r="AY140" s="212" t="s">
        <v>144</v>
      </c>
    </row>
    <row r="141" s="15" customFormat="1">
      <c r="A141" s="15"/>
      <c r="B141" s="219"/>
      <c r="C141" s="15"/>
      <c r="D141" s="193" t="s">
        <v>228</v>
      </c>
      <c r="E141" s="220" t="s">
        <v>1</v>
      </c>
      <c r="F141" s="221" t="s">
        <v>231</v>
      </c>
      <c r="G141" s="15"/>
      <c r="H141" s="222">
        <v>20</v>
      </c>
      <c r="I141" s="223"/>
      <c r="J141" s="15"/>
      <c r="K141" s="15"/>
      <c r="L141" s="219"/>
      <c r="M141" s="224"/>
      <c r="N141" s="225"/>
      <c r="O141" s="225"/>
      <c r="P141" s="225"/>
      <c r="Q141" s="225"/>
      <c r="R141" s="225"/>
      <c r="S141" s="225"/>
      <c r="T141" s="22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20" t="s">
        <v>228</v>
      </c>
      <c r="AU141" s="220" t="s">
        <v>88</v>
      </c>
      <c r="AV141" s="15" t="s">
        <v>143</v>
      </c>
      <c r="AW141" s="15" t="s">
        <v>34</v>
      </c>
      <c r="AX141" s="15" t="s">
        <v>86</v>
      </c>
      <c r="AY141" s="220" t="s">
        <v>144</v>
      </c>
    </row>
    <row r="142" s="2" customFormat="1" ht="33" customHeight="1">
      <c r="A142" s="38"/>
      <c r="B142" s="179"/>
      <c r="C142" s="180" t="s">
        <v>158</v>
      </c>
      <c r="D142" s="180" t="s">
        <v>147</v>
      </c>
      <c r="E142" s="181" t="s">
        <v>859</v>
      </c>
      <c r="F142" s="182" t="s">
        <v>860</v>
      </c>
      <c r="G142" s="183" t="s">
        <v>234</v>
      </c>
      <c r="H142" s="184">
        <v>20</v>
      </c>
      <c r="I142" s="185"/>
      <c r="J142" s="186">
        <f>ROUND(I142*H142,2)</f>
        <v>0</v>
      </c>
      <c r="K142" s="182" t="s">
        <v>223</v>
      </c>
      <c r="L142" s="39"/>
      <c r="M142" s="187" t="s">
        <v>1</v>
      </c>
      <c r="N142" s="188" t="s">
        <v>44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143</v>
      </c>
      <c r="AT142" s="191" t="s">
        <v>147</v>
      </c>
      <c r="AU142" s="191" t="s">
        <v>88</v>
      </c>
      <c r="AY142" s="19" t="s">
        <v>144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86</v>
      </c>
      <c r="BK142" s="192">
        <f>ROUND(I142*H142,2)</f>
        <v>0</v>
      </c>
      <c r="BL142" s="19" t="s">
        <v>143</v>
      </c>
      <c r="BM142" s="191" t="s">
        <v>861</v>
      </c>
    </row>
    <row r="143" s="2" customFormat="1">
      <c r="A143" s="38"/>
      <c r="B143" s="39"/>
      <c r="C143" s="38"/>
      <c r="D143" s="193" t="s">
        <v>152</v>
      </c>
      <c r="E143" s="38"/>
      <c r="F143" s="194" t="s">
        <v>862</v>
      </c>
      <c r="G143" s="38"/>
      <c r="H143" s="38"/>
      <c r="I143" s="195"/>
      <c r="J143" s="38"/>
      <c r="K143" s="38"/>
      <c r="L143" s="39"/>
      <c r="M143" s="196"/>
      <c r="N143" s="197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152</v>
      </c>
      <c r="AU143" s="19" t="s">
        <v>88</v>
      </c>
    </row>
    <row r="144" s="2" customFormat="1">
      <c r="A144" s="38"/>
      <c r="B144" s="39"/>
      <c r="C144" s="38"/>
      <c r="D144" s="202" t="s">
        <v>226</v>
      </c>
      <c r="E144" s="38"/>
      <c r="F144" s="203" t="s">
        <v>863</v>
      </c>
      <c r="G144" s="38"/>
      <c r="H144" s="38"/>
      <c r="I144" s="195"/>
      <c r="J144" s="38"/>
      <c r="K144" s="38"/>
      <c r="L144" s="39"/>
      <c r="M144" s="196"/>
      <c r="N144" s="197"/>
      <c r="O144" s="77"/>
      <c r="P144" s="77"/>
      <c r="Q144" s="77"/>
      <c r="R144" s="77"/>
      <c r="S144" s="77"/>
      <c r="T144" s="7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9" t="s">
        <v>226</v>
      </c>
      <c r="AU144" s="19" t="s">
        <v>88</v>
      </c>
    </row>
    <row r="145" s="13" customFormat="1">
      <c r="A145" s="13"/>
      <c r="B145" s="204"/>
      <c r="C145" s="13"/>
      <c r="D145" s="193" t="s">
        <v>228</v>
      </c>
      <c r="E145" s="205" t="s">
        <v>1</v>
      </c>
      <c r="F145" s="206" t="s">
        <v>851</v>
      </c>
      <c r="G145" s="13"/>
      <c r="H145" s="205" t="s">
        <v>1</v>
      </c>
      <c r="I145" s="207"/>
      <c r="J145" s="13"/>
      <c r="K145" s="13"/>
      <c r="L145" s="204"/>
      <c r="M145" s="208"/>
      <c r="N145" s="209"/>
      <c r="O145" s="209"/>
      <c r="P145" s="209"/>
      <c r="Q145" s="209"/>
      <c r="R145" s="209"/>
      <c r="S145" s="209"/>
      <c r="T145" s="21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5" t="s">
        <v>228</v>
      </c>
      <c r="AU145" s="205" t="s">
        <v>88</v>
      </c>
      <c r="AV145" s="13" t="s">
        <v>86</v>
      </c>
      <c r="AW145" s="13" t="s">
        <v>34</v>
      </c>
      <c r="AX145" s="13" t="s">
        <v>79</v>
      </c>
      <c r="AY145" s="205" t="s">
        <v>144</v>
      </c>
    </row>
    <row r="146" s="14" customFormat="1">
      <c r="A146" s="14"/>
      <c r="B146" s="211"/>
      <c r="C146" s="14"/>
      <c r="D146" s="193" t="s">
        <v>228</v>
      </c>
      <c r="E146" s="212" t="s">
        <v>1</v>
      </c>
      <c r="F146" s="213" t="s">
        <v>858</v>
      </c>
      <c r="G146" s="14"/>
      <c r="H146" s="214">
        <v>20</v>
      </c>
      <c r="I146" s="215"/>
      <c r="J146" s="14"/>
      <c r="K146" s="14"/>
      <c r="L146" s="211"/>
      <c r="M146" s="216"/>
      <c r="N146" s="217"/>
      <c r="O146" s="217"/>
      <c r="P146" s="217"/>
      <c r="Q146" s="217"/>
      <c r="R146" s="217"/>
      <c r="S146" s="217"/>
      <c r="T146" s="21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2" t="s">
        <v>228</v>
      </c>
      <c r="AU146" s="212" t="s">
        <v>88</v>
      </c>
      <c r="AV146" s="14" t="s">
        <v>88</v>
      </c>
      <c r="AW146" s="14" t="s">
        <v>34</v>
      </c>
      <c r="AX146" s="14" t="s">
        <v>79</v>
      </c>
      <c r="AY146" s="212" t="s">
        <v>144</v>
      </c>
    </row>
    <row r="147" s="15" customFormat="1">
      <c r="A147" s="15"/>
      <c r="B147" s="219"/>
      <c r="C147" s="15"/>
      <c r="D147" s="193" t="s">
        <v>228</v>
      </c>
      <c r="E147" s="220" t="s">
        <v>1</v>
      </c>
      <c r="F147" s="221" t="s">
        <v>231</v>
      </c>
      <c r="G147" s="15"/>
      <c r="H147" s="222">
        <v>20</v>
      </c>
      <c r="I147" s="223"/>
      <c r="J147" s="15"/>
      <c r="K147" s="15"/>
      <c r="L147" s="219"/>
      <c r="M147" s="224"/>
      <c r="N147" s="225"/>
      <c r="O147" s="225"/>
      <c r="P147" s="225"/>
      <c r="Q147" s="225"/>
      <c r="R147" s="225"/>
      <c r="S147" s="225"/>
      <c r="T147" s="22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20" t="s">
        <v>228</v>
      </c>
      <c r="AU147" s="220" t="s">
        <v>88</v>
      </c>
      <c r="AV147" s="15" t="s">
        <v>143</v>
      </c>
      <c r="AW147" s="15" t="s">
        <v>34</v>
      </c>
      <c r="AX147" s="15" t="s">
        <v>86</v>
      </c>
      <c r="AY147" s="220" t="s">
        <v>144</v>
      </c>
    </row>
    <row r="148" s="2" customFormat="1" ht="33" customHeight="1">
      <c r="A148" s="38"/>
      <c r="B148" s="179"/>
      <c r="C148" s="180" t="s">
        <v>143</v>
      </c>
      <c r="D148" s="180" t="s">
        <v>147</v>
      </c>
      <c r="E148" s="181" t="s">
        <v>864</v>
      </c>
      <c r="F148" s="182" t="s">
        <v>865</v>
      </c>
      <c r="G148" s="183" t="s">
        <v>234</v>
      </c>
      <c r="H148" s="184">
        <v>48</v>
      </c>
      <c r="I148" s="185"/>
      <c r="J148" s="186">
        <f>ROUND(I148*H148,2)</f>
        <v>0</v>
      </c>
      <c r="K148" s="182" t="s">
        <v>223</v>
      </c>
      <c r="L148" s="39"/>
      <c r="M148" s="187" t="s">
        <v>1</v>
      </c>
      <c r="N148" s="188" t="s">
        <v>44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143</v>
      </c>
      <c r="AT148" s="191" t="s">
        <v>147</v>
      </c>
      <c r="AU148" s="191" t="s">
        <v>88</v>
      </c>
      <c r="AY148" s="19" t="s">
        <v>144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86</v>
      </c>
      <c r="BK148" s="192">
        <f>ROUND(I148*H148,2)</f>
        <v>0</v>
      </c>
      <c r="BL148" s="19" t="s">
        <v>143</v>
      </c>
      <c r="BM148" s="191" t="s">
        <v>866</v>
      </c>
    </row>
    <row r="149" s="2" customFormat="1">
      <c r="A149" s="38"/>
      <c r="B149" s="39"/>
      <c r="C149" s="38"/>
      <c r="D149" s="193" t="s">
        <v>152</v>
      </c>
      <c r="E149" s="38"/>
      <c r="F149" s="194" t="s">
        <v>867</v>
      </c>
      <c r="G149" s="38"/>
      <c r="H149" s="38"/>
      <c r="I149" s="195"/>
      <c r="J149" s="38"/>
      <c r="K149" s="38"/>
      <c r="L149" s="39"/>
      <c r="M149" s="196"/>
      <c r="N149" s="197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152</v>
      </c>
      <c r="AU149" s="19" t="s">
        <v>88</v>
      </c>
    </row>
    <row r="150" s="2" customFormat="1">
      <c r="A150" s="38"/>
      <c r="B150" s="39"/>
      <c r="C150" s="38"/>
      <c r="D150" s="202" t="s">
        <v>226</v>
      </c>
      <c r="E150" s="38"/>
      <c r="F150" s="203" t="s">
        <v>868</v>
      </c>
      <c r="G150" s="38"/>
      <c r="H150" s="38"/>
      <c r="I150" s="195"/>
      <c r="J150" s="38"/>
      <c r="K150" s="38"/>
      <c r="L150" s="39"/>
      <c r="M150" s="196"/>
      <c r="N150" s="197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226</v>
      </c>
      <c r="AU150" s="19" t="s">
        <v>88</v>
      </c>
    </row>
    <row r="151" s="13" customFormat="1">
      <c r="A151" s="13"/>
      <c r="B151" s="204"/>
      <c r="C151" s="13"/>
      <c r="D151" s="193" t="s">
        <v>228</v>
      </c>
      <c r="E151" s="205" t="s">
        <v>1</v>
      </c>
      <c r="F151" s="206" t="s">
        <v>869</v>
      </c>
      <c r="G151" s="13"/>
      <c r="H151" s="205" t="s">
        <v>1</v>
      </c>
      <c r="I151" s="207"/>
      <c r="J151" s="13"/>
      <c r="K151" s="13"/>
      <c r="L151" s="204"/>
      <c r="M151" s="208"/>
      <c r="N151" s="209"/>
      <c r="O151" s="209"/>
      <c r="P151" s="209"/>
      <c r="Q151" s="209"/>
      <c r="R151" s="209"/>
      <c r="S151" s="209"/>
      <c r="T151" s="21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5" t="s">
        <v>228</v>
      </c>
      <c r="AU151" s="205" t="s">
        <v>88</v>
      </c>
      <c r="AV151" s="13" t="s">
        <v>86</v>
      </c>
      <c r="AW151" s="13" t="s">
        <v>34</v>
      </c>
      <c r="AX151" s="13" t="s">
        <v>79</v>
      </c>
      <c r="AY151" s="205" t="s">
        <v>144</v>
      </c>
    </row>
    <row r="152" s="14" customFormat="1">
      <c r="A152" s="14"/>
      <c r="B152" s="211"/>
      <c r="C152" s="14"/>
      <c r="D152" s="193" t="s">
        <v>228</v>
      </c>
      <c r="E152" s="212" t="s">
        <v>1</v>
      </c>
      <c r="F152" s="213" t="s">
        <v>870</v>
      </c>
      <c r="G152" s="14"/>
      <c r="H152" s="214">
        <v>115.2</v>
      </c>
      <c r="I152" s="215"/>
      <c r="J152" s="14"/>
      <c r="K152" s="14"/>
      <c r="L152" s="211"/>
      <c r="M152" s="216"/>
      <c r="N152" s="217"/>
      <c r="O152" s="217"/>
      <c r="P152" s="217"/>
      <c r="Q152" s="217"/>
      <c r="R152" s="217"/>
      <c r="S152" s="217"/>
      <c r="T152" s="21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12" t="s">
        <v>228</v>
      </c>
      <c r="AU152" s="212" t="s">
        <v>88</v>
      </c>
      <c r="AV152" s="14" t="s">
        <v>88</v>
      </c>
      <c r="AW152" s="14" t="s">
        <v>34</v>
      </c>
      <c r="AX152" s="14" t="s">
        <v>79</v>
      </c>
      <c r="AY152" s="212" t="s">
        <v>144</v>
      </c>
    </row>
    <row r="153" s="13" customFormat="1">
      <c r="A153" s="13"/>
      <c r="B153" s="204"/>
      <c r="C153" s="13"/>
      <c r="D153" s="193" t="s">
        <v>228</v>
      </c>
      <c r="E153" s="205" t="s">
        <v>1</v>
      </c>
      <c r="F153" s="206" t="s">
        <v>871</v>
      </c>
      <c r="G153" s="13"/>
      <c r="H153" s="205" t="s">
        <v>1</v>
      </c>
      <c r="I153" s="207"/>
      <c r="J153" s="13"/>
      <c r="K153" s="13"/>
      <c r="L153" s="204"/>
      <c r="M153" s="208"/>
      <c r="N153" s="209"/>
      <c r="O153" s="209"/>
      <c r="P153" s="209"/>
      <c r="Q153" s="209"/>
      <c r="R153" s="209"/>
      <c r="S153" s="209"/>
      <c r="T153" s="21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5" t="s">
        <v>228</v>
      </c>
      <c r="AU153" s="205" t="s">
        <v>88</v>
      </c>
      <c r="AV153" s="13" t="s">
        <v>86</v>
      </c>
      <c r="AW153" s="13" t="s">
        <v>34</v>
      </c>
      <c r="AX153" s="13" t="s">
        <v>79</v>
      </c>
      <c r="AY153" s="205" t="s">
        <v>144</v>
      </c>
    </row>
    <row r="154" s="14" customFormat="1">
      <c r="A154" s="14"/>
      <c r="B154" s="211"/>
      <c r="C154" s="14"/>
      <c r="D154" s="193" t="s">
        <v>228</v>
      </c>
      <c r="E154" s="212" t="s">
        <v>1</v>
      </c>
      <c r="F154" s="213" t="s">
        <v>872</v>
      </c>
      <c r="G154" s="14"/>
      <c r="H154" s="214">
        <v>-28.800000000000001</v>
      </c>
      <c r="I154" s="215"/>
      <c r="J154" s="14"/>
      <c r="K154" s="14"/>
      <c r="L154" s="211"/>
      <c r="M154" s="216"/>
      <c r="N154" s="217"/>
      <c r="O154" s="217"/>
      <c r="P154" s="217"/>
      <c r="Q154" s="217"/>
      <c r="R154" s="217"/>
      <c r="S154" s="217"/>
      <c r="T154" s="21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2" t="s">
        <v>228</v>
      </c>
      <c r="AU154" s="212" t="s">
        <v>88</v>
      </c>
      <c r="AV154" s="14" t="s">
        <v>88</v>
      </c>
      <c r="AW154" s="14" t="s">
        <v>34</v>
      </c>
      <c r="AX154" s="14" t="s">
        <v>79</v>
      </c>
      <c r="AY154" s="212" t="s">
        <v>144</v>
      </c>
    </row>
    <row r="155" s="13" customFormat="1">
      <c r="A155" s="13"/>
      <c r="B155" s="204"/>
      <c r="C155" s="13"/>
      <c r="D155" s="193" t="s">
        <v>228</v>
      </c>
      <c r="E155" s="205" t="s">
        <v>1</v>
      </c>
      <c r="F155" s="206" t="s">
        <v>873</v>
      </c>
      <c r="G155" s="13"/>
      <c r="H155" s="205" t="s">
        <v>1</v>
      </c>
      <c r="I155" s="207"/>
      <c r="J155" s="13"/>
      <c r="K155" s="13"/>
      <c r="L155" s="204"/>
      <c r="M155" s="208"/>
      <c r="N155" s="209"/>
      <c r="O155" s="209"/>
      <c r="P155" s="209"/>
      <c r="Q155" s="209"/>
      <c r="R155" s="209"/>
      <c r="S155" s="209"/>
      <c r="T155" s="21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5" t="s">
        <v>228</v>
      </c>
      <c r="AU155" s="205" t="s">
        <v>88</v>
      </c>
      <c r="AV155" s="13" t="s">
        <v>86</v>
      </c>
      <c r="AW155" s="13" t="s">
        <v>34</v>
      </c>
      <c r="AX155" s="13" t="s">
        <v>79</v>
      </c>
      <c r="AY155" s="205" t="s">
        <v>144</v>
      </c>
    </row>
    <row r="156" s="14" customFormat="1">
      <c r="A156" s="14"/>
      <c r="B156" s="211"/>
      <c r="C156" s="14"/>
      <c r="D156" s="193" t="s">
        <v>228</v>
      </c>
      <c r="E156" s="212" t="s">
        <v>1</v>
      </c>
      <c r="F156" s="213" t="s">
        <v>874</v>
      </c>
      <c r="G156" s="14"/>
      <c r="H156" s="214">
        <v>9.5999999999999996</v>
      </c>
      <c r="I156" s="215"/>
      <c r="J156" s="14"/>
      <c r="K156" s="14"/>
      <c r="L156" s="211"/>
      <c r="M156" s="216"/>
      <c r="N156" s="217"/>
      <c r="O156" s="217"/>
      <c r="P156" s="217"/>
      <c r="Q156" s="217"/>
      <c r="R156" s="217"/>
      <c r="S156" s="217"/>
      <c r="T156" s="21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2" t="s">
        <v>228</v>
      </c>
      <c r="AU156" s="212" t="s">
        <v>88</v>
      </c>
      <c r="AV156" s="14" t="s">
        <v>88</v>
      </c>
      <c r="AW156" s="14" t="s">
        <v>34</v>
      </c>
      <c r="AX156" s="14" t="s">
        <v>79</v>
      </c>
      <c r="AY156" s="212" t="s">
        <v>144</v>
      </c>
    </row>
    <row r="157" s="16" customFormat="1">
      <c r="A157" s="16"/>
      <c r="B157" s="227"/>
      <c r="C157" s="16"/>
      <c r="D157" s="193" t="s">
        <v>228</v>
      </c>
      <c r="E157" s="228" t="s">
        <v>1</v>
      </c>
      <c r="F157" s="229" t="s">
        <v>287</v>
      </c>
      <c r="G157" s="16"/>
      <c r="H157" s="230">
        <v>96</v>
      </c>
      <c r="I157" s="231"/>
      <c r="J157" s="16"/>
      <c r="K157" s="16"/>
      <c r="L157" s="227"/>
      <c r="M157" s="232"/>
      <c r="N157" s="233"/>
      <c r="O157" s="233"/>
      <c r="P157" s="233"/>
      <c r="Q157" s="233"/>
      <c r="R157" s="233"/>
      <c r="S157" s="233"/>
      <c r="T157" s="23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28" t="s">
        <v>228</v>
      </c>
      <c r="AU157" s="228" t="s">
        <v>88</v>
      </c>
      <c r="AV157" s="16" t="s">
        <v>158</v>
      </c>
      <c r="AW157" s="16" t="s">
        <v>34</v>
      </c>
      <c r="AX157" s="16" t="s">
        <v>79</v>
      </c>
      <c r="AY157" s="228" t="s">
        <v>144</v>
      </c>
    </row>
    <row r="158" s="14" customFormat="1">
      <c r="A158" s="14"/>
      <c r="B158" s="211"/>
      <c r="C158" s="14"/>
      <c r="D158" s="193" t="s">
        <v>228</v>
      </c>
      <c r="E158" s="212" t="s">
        <v>1</v>
      </c>
      <c r="F158" s="213" t="s">
        <v>875</v>
      </c>
      <c r="G158" s="14"/>
      <c r="H158" s="214">
        <v>-48</v>
      </c>
      <c r="I158" s="215"/>
      <c r="J158" s="14"/>
      <c r="K158" s="14"/>
      <c r="L158" s="211"/>
      <c r="M158" s="216"/>
      <c r="N158" s="217"/>
      <c r="O158" s="217"/>
      <c r="P158" s="217"/>
      <c r="Q158" s="217"/>
      <c r="R158" s="217"/>
      <c r="S158" s="217"/>
      <c r="T158" s="21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2" t="s">
        <v>228</v>
      </c>
      <c r="AU158" s="212" t="s">
        <v>88</v>
      </c>
      <c r="AV158" s="14" t="s">
        <v>88</v>
      </c>
      <c r="AW158" s="14" t="s">
        <v>34</v>
      </c>
      <c r="AX158" s="14" t="s">
        <v>79</v>
      </c>
      <c r="AY158" s="212" t="s">
        <v>144</v>
      </c>
    </row>
    <row r="159" s="15" customFormat="1">
      <c r="A159" s="15"/>
      <c r="B159" s="219"/>
      <c r="C159" s="15"/>
      <c r="D159" s="193" t="s">
        <v>228</v>
      </c>
      <c r="E159" s="220" t="s">
        <v>1</v>
      </c>
      <c r="F159" s="221" t="s">
        <v>231</v>
      </c>
      <c r="G159" s="15"/>
      <c r="H159" s="222">
        <v>48</v>
      </c>
      <c r="I159" s="223"/>
      <c r="J159" s="15"/>
      <c r="K159" s="15"/>
      <c r="L159" s="219"/>
      <c r="M159" s="224"/>
      <c r="N159" s="225"/>
      <c r="O159" s="225"/>
      <c r="P159" s="225"/>
      <c r="Q159" s="225"/>
      <c r="R159" s="225"/>
      <c r="S159" s="225"/>
      <c r="T159" s="22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20" t="s">
        <v>228</v>
      </c>
      <c r="AU159" s="220" t="s">
        <v>88</v>
      </c>
      <c r="AV159" s="15" t="s">
        <v>143</v>
      </c>
      <c r="AW159" s="15" t="s">
        <v>34</v>
      </c>
      <c r="AX159" s="15" t="s">
        <v>86</v>
      </c>
      <c r="AY159" s="220" t="s">
        <v>144</v>
      </c>
    </row>
    <row r="160" s="2" customFormat="1" ht="33" customHeight="1">
      <c r="A160" s="38"/>
      <c r="B160" s="179"/>
      <c r="C160" s="180" t="s">
        <v>167</v>
      </c>
      <c r="D160" s="180" t="s">
        <v>147</v>
      </c>
      <c r="E160" s="181" t="s">
        <v>876</v>
      </c>
      <c r="F160" s="182" t="s">
        <v>877</v>
      </c>
      <c r="G160" s="183" t="s">
        <v>234</v>
      </c>
      <c r="H160" s="184">
        <v>24</v>
      </c>
      <c r="I160" s="185"/>
      <c r="J160" s="186">
        <f>ROUND(I160*H160,2)</f>
        <v>0</v>
      </c>
      <c r="K160" s="182" t="s">
        <v>223</v>
      </c>
      <c r="L160" s="39"/>
      <c r="M160" s="187" t="s">
        <v>1</v>
      </c>
      <c r="N160" s="188" t="s">
        <v>44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143</v>
      </c>
      <c r="AT160" s="191" t="s">
        <v>147</v>
      </c>
      <c r="AU160" s="191" t="s">
        <v>88</v>
      </c>
      <c r="AY160" s="19" t="s">
        <v>144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86</v>
      </c>
      <c r="BK160" s="192">
        <f>ROUND(I160*H160,2)</f>
        <v>0</v>
      </c>
      <c r="BL160" s="19" t="s">
        <v>143</v>
      </c>
      <c r="BM160" s="191" t="s">
        <v>878</v>
      </c>
    </row>
    <row r="161" s="2" customFormat="1">
      <c r="A161" s="38"/>
      <c r="B161" s="39"/>
      <c r="C161" s="38"/>
      <c r="D161" s="193" t="s">
        <v>152</v>
      </c>
      <c r="E161" s="38"/>
      <c r="F161" s="194" t="s">
        <v>879</v>
      </c>
      <c r="G161" s="38"/>
      <c r="H161" s="38"/>
      <c r="I161" s="195"/>
      <c r="J161" s="38"/>
      <c r="K161" s="38"/>
      <c r="L161" s="39"/>
      <c r="M161" s="196"/>
      <c r="N161" s="197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152</v>
      </c>
      <c r="AU161" s="19" t="s">
        <v>88</v>
      </c>
    </row>
    <row r="162" s="2" customFormat="1">
      <c r="A162" s="38"/>
      <c r="B162" s="39"/>
      <c r="C162" s="38"/>
      <c r="D162" s="202" t="s">
        <v>226</v>
      </c>
      <c r="E162" s="38"/>
      <c r="F162" s="203" t="s">
        <v>880</v>
      </c>
      <c r="G162" s="38"/>
      <c r="H162" s="38"/>
      <c r="I162" s="195"/>
      <c r="J162" s="38"/>
      <c r="K162" s="38"/>
      <c r="L162" s="39"/>
      <c r="M162" s="196"/>
      <c r="N162" s="197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226</v>
      </c>
      <c r="AU162" s="19" t="s">
        <v>88</v>
      </c>
    </row>
    <row r="163" s="14" customFormat="1">
      <c r="A163" s="14"/>
      <c r="B163" s="211"/>
      <c r="C163" s="14"/>
      <c r="D163" s="193" t="s">
        <v>228</v>
      </c>
      <c r="E163" s="212" t="s">
        <v>1</v>
      </c>
      <c r="F163" s="213" t="s">
        <v>881</v>
      </c>
      <c r="G163" s="14"/>
      <c r="H163" s="214">
        <v>24</v>
      </c>
      <c r="I163" s="215"/>
      <c r="J163" s="14"/>
      <c r="K163" s="14"/>
      <c r="L163" s="211"/>
      <c r="M163" s="216"/>
      <c r="N163" s="217"/>
      <c r="O163" s="217"/>
      <c r="P163" s="217"/>
      <c r="Q163" s="217"/>
      <c r="R163" s="217"/>
      <c r="S163" s="217"/>
      <c r="T163" s="21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2" t="s">
        <v>228</v>
      </c>
      <c r="AU163" s="212" t="s">
        <v>88</v>
      </c>
      <c r="AV163" s="14" t="s">
        <v>88</v>
      </c>
      <c r="AW163" s="14" t="s">
        <v>34</v>
      </c>
      <c r="AX163" s="14" t="s">
        <v>79</v>
      </c>
      <c r="AY163" s="212" t="s">
        <v>144</v>
      </c>
    </row>
    <row r="164" s="15" customFormat="1">
      <c r="A164" s="15"/>
      <c r="B164" s="219"/>
      <c r="C164" s="15"/>
      <c r="D164" s="193" t="s">
        <v>228</v>
      </c>
      <c r="E164" s="220" t="s">
        <v>1</v>
      </c>
      <c r="F164" s="221" t="s">
        <v>231</v>
      </c>
      <c r="G164" s="15"/>
      <c r="H164" s="222">
        <v>24</v>
      </c>
      <c r="I164" s="223"/>
      <c r="J164" s="15"/>
      <c r="K164" s="15"/>
      <c r="L164" s="219"/>
      <c r="M164" s="224"/>
      <c r="N164" s="225"/>
      <c r="O164" s="225"/>
      <c r="P164" s="225"/>
      <c r="Q164" s="225"/>
      <c r="R164" s="225"/>
      <c r="S164" s="225"/>
      <c r="T164" s="22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20" t="s">
        <v>228</v>
      </c>
      <c r="AU164" s="220" t="s">
        <v>88</v>
      </c>
      <c r="AV164" s="15" t="s">
        <v>143</v>
      </c>
      <c r="AW164" s="15" t="s">
        <v>34</v>
      </c>
      <c r="AX164" s="15" t="s">
        <v>86</v>
      </c>
      <c r="AY164" s="220" t="s">
        <v>144</v>
      </c>
    </row>
    <row r="165" s="2" customFormat="1" ht="33" customHeight="1">
      <c r="A165" s="38"/>
      <c r="B165" s="179"/>
      <c r="C165" s="180" t="s">
        <v>172</v>
      </c>
      <c r="D165" s="180" t="s">
        <v>147</v>
      </c>
      <c r="E165" s="181" t="s">
        <v>882</v>
      </c>
      <c r="F165" s="182" t="s">
        <v>883</v>
      </c>
      <c r="G165" s="183" t="s">
        <v>234</v>
      </c>
      <c r="H165" s="184">
        <v>24</v>
      </c>
      <c r="I165" s="185"/>
      <c r="J165" s="186">
        <f>ROUND(I165*H165,2)</f>
        <v>0</v>
      </c>
      <c r="K165" s="182" t="s">
        <v>223</v>
      </c>
      <c r="L165" s="39"/>
      <c r="M165" s="187" t="s">
        <v>1</v>
      </c>
      <c r="N165" s="188" t="s">
        <v>44</v>
      </c>
      <c r="O165" s="77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143</v>
      </c>
      <c r="AT165" s="191" t="s">
        <v>147</v>
      </c>
      <c r="AU165" s="191" t="s">
        <v>88</v>
      </c>
      <c r="AY165" s="19" t="s">
        <v>144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86</v>
      </c>
      <c r="BK165" s="192">
        <f>ROUND(I165*H165,2)</f>
        <v>0</v>
      </c>
      <c r="BL165" s="19" t="s">
        <v>143</v>
      </c>
      <c r="BM165" s="191" t="s">
        <v>884</v>
      </c>
    </row>
    <row r="166" s="2" customFormat="1">
      <c r="A166" s="38"/>
      <c r="B166" s="39"/>
      <c r="C166" s="38"/>
      <c r="D166" s="193" t="s">
        <v>152</v>
      </c>
      <c r="E166" s="38"/>
      <c r="F166" s="194" t="s">
        <v>885</v>
      </c>
      <c r="G166" s="38"/>
      <c r="H166" s="38"/>
      <c r="I166" s="195"/>
      <c r="J166" s="38"/>
      <c r="K166" s="38"/>
      <c r="L166" s="39"/>
      <c r="M166" s="196"/>
      <c r="N166" s="197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152</v>
      </c>
      <c r="AU166" s="19" t="s">
        <v>88</v>
      </c>
    </row>
    <row r="167" s="2" customFormat="1">
      <c r="A167" s="38"/>
      <c r="B167" s="39"/>
      <c r="C167" s="38"/>
      <c r="D167" s="202" t="s">
        <v>226</v>
      </c>
      <c r="E167" s="38"/>
      <c r="F167" s="203" t="s">
        <v>886</v>
      </c>
      <c r="G167" s="38"/>
      <c r="H167" s="38"/>
      <c r="I167" s="195"/>
      <c r="J167" s="38"/>
      <c r="K167" s="38"/>
      <c r="L167" s="39"/>
      <c r="M167" s="196"/>
      <c r="N167" s="197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226</v>
      </c>
      <c r="AU167" s="19" t="s">
        <v>88</v>
      </c>
    </row>
    <row r="168" s="2" customFormat="1" ht="44.25" customHeight="1">
      <c r="A168" s="38"/>
      <c r="B168" s="179"/>
      <c r="C168" s="180" t="s">
        <v>177</v>
      </c>
      <c r="D168" s="180" t="s">
        <v>147</v>
      </c>
      <c r="E168" s="181" t="s">
        <v>887</v>
      </c>
      <c r="F168" s="182" t="s">
        <v>888</v>
      </c>
      <c r="G168" s="183" t="s">
        <v>222</v>
      </c>
      <c r="H168" s="184">
        <v>12</v>
      </c>
      <c r="I168" s="185"/>
      <c r="J168" s="186">
        <f>ROUND(I168*H168,2)</f>
        <v>0</v>
      </c>
      <c r="K168" s="182" t="s">
        <v>223</v>
      </c>
      <c r="L168" s="39"/>
      <c r="M168" s="187" t="s">
        <v>1</v>
      </c>
      <c r="N168" s="188" t="s">
        <v>44</v>
      </c>
      <c r="O168" s="77"/>
      <c r="P168" s="189">
        <f>O168*H168</f>
        <v>0</v>
      </c>
      <c r="Q168" s="189">
        <v>0.016</v>
      </c>
      <c r="R168" s="189">
        <f>Q168*H168</f>
        <v>0.192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143</v>
      </c>
      <c r="AT168" s="191" t="s">
        <v>147</v>
      </c>
      <c r="AU168" s="191" t="s">
        <v>88</v>
      </c>
      <c r="AY168" s="19" t="s">
        <v>144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86</v>
      </c>
      <c r="BK168" s="192">
        <f>ROUND(I168*H168,2)</f>
        <v>0</v>
      </c>
      <c r="BL168" s="19" t="s">
        <v>143</v>
      </c>
      <c r="BM168" s="191" t="s">
        <v>889</v>
      </c>
    </row>
    <row r="169" s="2" customFormat="1">
      <c r="A169" s="38"/>
      <c r="B169" s="39"/>
      <c r="C169" s="38"/>
      <c r="D169" s="193" t="s">
        <v>152</v>
      </c>
      <c r="E169" s="38"/>
      <c r="F169" s="194" t="s">
        <v>890</v>
      </c>
      <c r="G169" s="38"/>
      <c r="H169" s="38"/>
      <c r="I169" s="195"/>
      <c r="J169" s="38"/>
      <c r="K169" s="38"/>
      <c r="L169" s="39"/>
      <c r="M169" s="196"/>
      <c r="N169" s="197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152</v>
      </c>
      <c r="AU169" s="19" t="s">
        <v>88</v>
      </c>
    </row>
    <row r="170" s="2" customFormat="1">
      <c r="A170" s="38"/>
      <c r="B170" s="39"/>
      <c r="C170" s="38"/>
      <c r="D170" s="202" t="s">
        <v>226</v>
      </c>
      <c r="E170" s="38"/>
      <c r="F170" s="203" t="s">
        <v>891</v>
      </c>
      <c r="G170" s="38"/>
      <c r="H170" s="38"/>
      <c r="I170" s="195"/>
      <c r="J170" s="38"/>
      <c r="K170" s="38"/>
      <c r="L170" s="39"/>
      <c r="M170" s="196"/>
      <c r="N170" s="197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226</v>
      </c>
      <c r="AU170" s="19" t="s">
        <v>88</v>
      </c>
    </row>
    <row r="171" s="2" customFormat="1" ht="16.5" customHeight="1">
      <c r="A171" s="38"/>
      <c r="B171" s="179"/>
      <c r="C171" s="235" t="s">
        <v>182</v>
      </c>
      <c r="D171" s="235" t="s">
        <v>371</v>
      </c>
      <c r="E171" s="236" t="s">
        <v>892</v>
      </c>
      <c r="F171" s="237" t="s">
        <v>893</v>
      </c>
      <c r="G171" s="238" t="s">
        <v>303</v>
      </c>
      <c r="H171" s="239">
        <v>1</v>
      </c>
      <c r="I171" s="240"/>
      <c r="J171" s="241">
        <f>ROUND(I171*H171,2)</f>
        <v>0</v>
      </c>
      <c r="K171" s="237" t="s">
        <v>1</v>
      </c>
      <c r="L171" s="242"/>
      <c r="M171" s="243" t="s">
        <v>1</v>
      </c>
      <c r="N171" s="244" t="s">
        <v>44</v>
      </c>
      <c r="O171" s="77"/>
      <c r="P171" s="189">
        <f>O171*H171</f>
        <v>0</v>
      </c>
      <c r="Q171" s="189">
        <v>1.474</v>
      </c>
      <c r="R171" s="189">
        <f>Q171*H171</f>
        <v>1.474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182</v>
      </c>
      <c r="AT171" s="191" t="s">
        <v>371</v>
      </c>
      <c r="AU171" s="191" t="s">
        <v>88</v>
      </c>
      <c r="AY171" s="19" t="s">
        <v>144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86</v>
      </c>
      <c r="BK171" s="192">
        <f>ROUND(I171*H171,2)</f>
        <v>0</v>
      </c>
      <c r="BL171" s="19" t="s">
        <v>143</v>
      </c>
      <c r="BM171" s="191" t="s">
        <v>894</v>
      </c>
    </row>
    <row r="172" s="2" customFormat="1">
      <c r="A172" s="38"/>
      <c r="B172" s="39"/>
      <c r="C172" s="38"/>
      <c r="D172" s="193" t="s">
        <v>152</v>
      </c>
      <c r="E172" s="38"/>
      <c r="F172" s="194" t="s">
        <v>895</v>
      </c>
      <c r="G172" s="38"/>
      <c r="H172" s="38"/>
      <c r="I172" s="195"/>
      <c r="J172" s="38"/>
      <c r="K172" s="38"/>
      <c r="L172" s="39"/>
      <c r="M172" s="196"/>
      <c r="N172" s="197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152</v>
      </c>
      <c r="AU172" s="19" t="s">
        <v>88</v>
      </c>
    </row>
    <row r="173" s="2" customFormat="1" ht="21.75" customHeight="1">
      <c r="A173" s="38"/>
      <c r="B173" s="179"/>
      <c r="C173" s="180" t="s">
        <v>187</v>
      </c>
      <c r="D173" s="180" t="s">
        <v>147</v>
      </c>
      <c r="E173" s="181" t="s">
        <v>896</v>
      </c>
      <c r="F173" s="182" t="s">
        <v>897</v>
      </c>
      <c r="G173" s="183" t="s">
        <v>271</v>
      </c>
      <c r="H173" s="184">
        <v>216</v>
      </c>
      <c r="I173" s="185"/>
      <c r="J173" s="186">
        <f>ROUND(I173*H173,2)</f>
        <v>0</v>
      </c>
      <c r="K173" s="182" t="s">
        <v>223</v>
      </c>
      <c r="L173" s="39"/>
      <c r="M173" s="187" t="s">
        <v>1</v>
      </c>
      <c r="N173" s="188" t="s">
        <v>44</v>
      </c>
      <c r="O173" s="77"/>
      <c r="P173" s="189">
        <f>O173*H173</f>
        <v>0</v>
      </c>
      <c r="Q173" s="189">
        <v>0.00084000000000000003</v>
      </c>
      <c r="R173" s="189">
        <f>Q173*H173</f>
        <v>0.18144000000000002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143</v>
      </c>
      <c r="AT173" s="191" t="s">
        <v>147</v>
      </c>
      <c r="AU173" s="191" t="s">
        <v>88</v>
      </c>
      <c r="AY173" s="19" t="s">
        <v>144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86</v>
      </c>
      <c r="BK173" s="192">
        <f>ROUND(I173*H173,2)</f>
        <v>0</v>
      </c>
      <c r="BL173" s="19" t="s">
        <v>143</v>
      </c>
      <c r="BM173" s="191" t="s">
        <v>898</v>
      </c>
    </row>
    <row r="174" s="2" customFormat="1">
      <c r="A174" s="38"/>
      <c r="B174" s="39"/>
      <c r="C174" s="38"/>
      <c r="D174" s="193" t="s">
        <v>152</v>
      </c>
      <c r="E174" s="38"/>
      <c r="F174" s="194" t="s">
        <v>899</v>
      </c>
      <c r="G174" s="38"/>
      <c r="H174" s="38"/>
      <c r="I174" s="195"/>
      <c r="J174" s="38"/>
      <c r="K174" s="38"/>
      <c r="L174" s="39"/>
      <c r="M174" s="196"/>
      <c r="N174" s="197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152</v>
      </c>
      <c r="AU174" s="19" t="s">
        <v>88</v>
      </c>
    </row>
    <row r="175" s="2" customFormat="1">
      <c r="A175" s="38"/>
      <c r="B175" s="39"/>
      <c r="C175" s="38"/>
      <c r="D175" s="202" t="s">
        <v>226</v>
      </c>
      <c r="E175" s="38"/>
      <c r="F175" s="203" t="s">
        <v>900</v>
      </c>
      <c r="G175" s="38"/>
      <c r="H175" s="38"/>
      <c r="I175" s="195"/>
      <c r="J175" s="38"/>
      <c r="K175" s="38"/>
      <c r="L175" s="39"/>
      <c r="M175" s="196"/>
      <c r="N175" s="197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226</v>
      </c>
      <c r="AU175" s="19" t="s">
        <v>88</v>
      </c>
    </row>
    <row r="176" s="13" customFormat="1">
      <c r="A176" s="13"/>
      <c r="B176" s="204"/>
      <c r="C176" s="13"/>
      <c r="D176" s="193" t="s">
        <v>228</v>
      </c>
      <c r="E176" s="205" t="s">
        <v>1</v>
      </c>
      <c r="F176" s="206" t="s">
        <v>869</v>
      </c>
      <c r="G176" s="13"/>
      <c r="H176" s="205" t="s">
        <v>1</v>
      </c>
      <c r="I176" s="207"/>
      <c r="J176" s="13"/>
      <c r="K176" s="13"/>
      <c r="L176" s="204"/>
      <c r="M176" s="208"/>
      <c r="N176" s="209"/>
      <c r="O176" s="209"/>
      <c r="P176" s="209"/>
      <c r="Q176" s="209"/>
      <c r="R176" s="209"/>
      <c r="S176" s="209"/>
      <c r="T176" s="21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5" t="s">
        <v>228</v>
      </c>
      <c r="AU176" s="205" t="s">
        <v>88</v>
      </c>
      <c r="AV176" s="13" t="s">
        <v>86</v>
      </c>
      <c r="AW176" s="13" t="s">
        <v>34</v>
      </c>
      <c r="AX176" s="13" t="s">
        <v>79</v>
      </c>
      <c r="AY176" s="205" t="s">
        <v>144</v>
      </c>
    </row>
    <row r="177" s="14" customFormat="1">
      <c r="A177" s="14"/>
      <c r="B177" s="211"/>
      <c r="C177" s="14"/>
      <c r="D177" s="193" t="s">
        <v>228</v>
      </c>
      <c r="E177" s="212" t="s">
        <v>1</v>
      </c>
      <c r="F177" s="213" t="s">
        <v>901</v>
      </c>
      <c r="G177" s="14"/>
      <c r="H177" s="214">
        <v>288</v>
      </c>
      <c r="I177" s="215"/>
      <c r="J177" s="14"/>
      <c r="K177" s="14"/>
      <c r="L177" s="211"/>
      <c r="M177" s="216"/>
      <c r="N177" s="217"/>
      <c r="O177" s="217"/>
      <c r="P177" s="217"/>
      <c r="Q177" s="217"/>
      <c r="R177" s="217"/>
      <c r="S177" s="217"/>
      <c r="T177" s="21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12" t="s">
        <v>228</v>
      </c>
      <c r="AU177" s="212" t="s">
        <v>88</v>
      </c>
      <c r="AV177" s="14" t="s">
        <v>88</v>
      </c>
      <c r="AW177" s="14" t="s">
        <v>34</v>
      </c>
      <c r="AX177" s="14" t="s">
        <v>79</v>
      </c>
      <c r="AY177" s="212" t="s">
        <v>144</v>
      </c>
    </row>
    <row r="178" s="13" customFormat="1">
      <c r="A178" s="13"/>
      <c r="B178" s="204"/>
      <c r="C178" s="13"/>
      <c r="D178" s="193" t="s">
        <v>228</v>
      </c>
      <c r="E178" s="205" t="s">
        <v>1</v>
      </c>
      <c r="F178" s="206" t="s">
        <v>871</v>
      </c>
      <c r="G178" s="13"/>
      <c r="H178" s="205" t="s">
        <v>1</v>
      </c>
      <c r="I178" s="207"/>
      <c r="J178" s="13"/>
      <c r="K178" s="13"/>
      <c r="L178" s="204"/>
      <c r="M178" s="208"/>
      <c r="N178" s="209"/>
      <c r="O178" s="209"/>
      <c r="P178" s="209"/>
      <c r="Q178" s="209"/>
      <c r="R178" s="209"/>
      <c r="S178" s="209"/>
      <c r="T178" s="21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5" t="s">
        <v>228</v>
      </c>
      <c r="AU178" s="205" t="s">
        <v>88</v>
      </c>
      <c r="AV178" s="13" t="s">
        <v>86</v>
      </c>
      <c r="AW178" s="13" t="s">
        <v>34</v>
      </c>
      <c r="AX178" s="13" t="s">
        <v>79</v>
      </c>
      <c r="AY178" s="205" t="s">
        <v>144</v>
      </c>
    </row>
    <row r="179" s="14" customFormat="1">
      <c r="A179" s="14"/>
      <c r="B179" s="211"/>
      <c r="C179" s="14"/>
      <c r="D179" s="193" t="s">
        <v>228</v>
      </c>
      <c r="E179" s="212" t="s">
        <v>1</v>
      </c>
      <c r="F179" s="213" t="s">
        <v>902</v>
      </c>
      <c r="G179" s="14"/>
      <c r="H179" s="214">
        <v>-72</v>
      </c>
      <c r="I179" s="215"/>
      <c r="J179" s="14"/>
      <c r="K179" s="14"/>
      <c r="L179" s="211"/>
      <c r="M179" s="216"/>
      <c r="N179" s="217"/>
      <c r="O179" s="217"/>
      <c r="P179" s="217"/>
      <c r="Q179" s="217"/>
      <c r="R179" s="217"/>
      <c r="S179" s="217"/>
      <c r="T179" s="21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2" t="s">
        <v>228</v>
      </c>
      <c r="AU179" s="212" t="s">
        <v>88</v>
      </c>
      <c r="AV179" s="14" t="s">
        <v>88</v>
      </c>
      <c r="AW179" s="14" t="s">
        <v>34</v>
      </c>
      <c r="AX179" s="14" t="s">
        <v>79</v>
      </c>
      <c r="AY179" s="212" t="s">
        <v>144</v>
      </c>
    </row>
    <row r="180" s="15" customFormat="1">
      <c r="A180" s="15"/>
      <c r="B180" s="219"/>
      <c r="C180" s="15"/>
      <c r="D180" s="193" t="s">
        <v>228</v>
      </c>
      <c r="E180" s="220" t="s">
        <v>1</v>
      </c>
      <c r="F180" s="221" t="s">
        <v>231</v>
      </c>
      <c r="G180" s="15"/>
      <c r="H180" s="222">
        <v>216</v>
      </c>
      <c r="I180" s="223"/>
      <c r="J180" s="15"/>
      <c r="K180" s="15"/>
      <c r="L180" s="219"/>
      <c r="M180" s="224"/>
      <c r="N180" s="225"/>
      <c r="O180" s="225"/>
      <c r="P180" s="225"/>
      <c r="Q180" s="225"/>
      <c r="R180" s="225"/>
      <c r="S180" s="225"/>
      <c r="T180" s="22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20" t="s">
        <v>228</v>
      </c>
      <c r="AU180" s="220" t="s">
        <v>88</v>
      </c>
      <c r="AV180" s="15" t="s">
        <v>143</v>
      </c>
      <c r="AW180" s="15" t="s">
        <v>34</v>
      </c>
      <c r="AX180" s="15" t="s">
        <v>86</v>
      </c>
      <c r="AY180" s="220" t="s">
        <v>144</v>
      </c>
    </row>
    <row r="181" s="2" customFormat="1" ht="24.15" customHeight="1">
      <c r="A181" s="38"/>
      <c r="B181" s="179"/>
      <c r="C181" s="180" t="s">
        <v>192</v>
      </c>
      <c r="D181" s="180" t="s">
        <v>147</v>
      </c>
      <c r="E181" s="181" t="s">
        <v>903</v>
      </c>
      <c r="F181" s="182" t="s">
        <v>904</v>
      </c>
      <c r="G181" s="183" t="s">
        <v>271</v>
      </c>
      <c r="H181" s="184">
        <v>216</v>
      </c>
      <c r="I181" s="185"/>
      <c r="J181" s="186">
        <f>ROUND(I181*H181,2)</f>
        <v>0</v>
      </c>
      <c r="K181" s="182" t="s">
        <v>223</v>
      </c>
      <c r="L181" s="39"/>
      <c r="M181" s="187" t="s">
        <v>1</v>
      </c>
      <c r="N181" s="188" t="s">
        <v>44</v>
      </c>
      <c r="O181" s="77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143</v>
      </c>
      <c r="AT181" s="191" t="s">
        <v>147</v>
      </c>
      <c r="AU181" s="191" t="s">
        <v>88</v>
      </c>
      <c r="AY181" s="19" t="s">
        <v>144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86</v>
      </c>
      <c r="BK181" s="192">
        <f>ROUND(I181*H181,2)</f>
        <v>0</v>
      </c>
      <c r="BL181" s="19" t="s">
        <v>143</v>
      </c>
      <c r="BM181" s="191" t="s">
        <v>905</v>
      </c>
    </row>
    <row r="182" s="2" customFormat="1">
      <c r="A182" s="38"/>
      <c r="B182" s="39"/>
      <c r="C182" s="38"/>
      <c r="D182" s="193" t="s">
        <v>152</v>
      </c>
      <c r="E182" s="38"/>
      <c r="F182" s="194" t="s">
        <v>906</v>
      </c>
      <c r="G182" s="38"/>
      <c r="H182" s="38"/>
      <c r="I182" s="195"/>
      <c r="J182" s="38"/>
      <c r="K182" s="38"/>
      <c r="L182" s="39"/>
      <c r="M182" s="196"/>
      <c r="N182" s="197"/>
      <c r="O182" s="77"/>
      <c r="P182" s="77"/>
      <c r="Q182" s="77"/>
      <c r="R182" s="77"/>
      <c r="S182" s="77"/>
      <c r="T182" s="7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152</v>
      </c>
      <c r="AU182" s="19" t="s">
        <v>88</v>
      </c>
    </row>
    <row r="183" s="2" customFormat="1">
      <c r="A183" s="38"/>
      <c r="B183" s="39"/>
      <c r="C183" s="38"/>
      <c r="D183" s="202" t="s">
        <v>226</v>
      </c>
      <c r="E183" s="38"/>
      <c r="F183" s="203" t="s">
        <v>907</v>
      </c>
      <c r="G183" s="38"/>
      <c r="H183" s="38"/>
      <c r="I183" s="195"/>
      <c r="J183" s="38"/>
      <c r="K183" s="38"/>
      <c r="L183" s="39"/>
      <c r="M183" s="196"/>
      <c r="N183" s="197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226</v>
      </c>
      <c r="AU183" s="19" t="s">
        <v>88</v>
      </c>
    </row>
    <row r="184" s="2" customFormat="1" ht="37.8" customHeight="1">
      <c r="A184" s="38"/>
      <c r="B184" s="179"/>
      <c r="C184" s="180" t="s">
        <v>197</v>
      </c>
      <c r="D184" s="180" t="s">
        <v>147</v>
      </c>
      <c r="E184" s="181" t="s">
        <v>249</v>
      </c>
      <c r="F184" s="182" t="s">
        <v>250</v>
      </c>
      <c r="G184" s="183" t="s">
        <v>234</v>
      </c>
      <c r="H184" s="184">
        <v>15.48</v>
      </c>
      <c r="I184" s="185"/>
      <c r="J184" s="186">
        <f>ROUND(I184*H184,2)</f>
        <v>0</v>
      </c>
      <c r="K184" s="182" t="s">
        <v>223</v>
      </c>
      <c r="L184" s="39"/>
      <c r="M184" s="187" t="s">
        <v>1</v>
      </c>
      <c r="N184" s="188" t="s">
        <v>44</v>
      </c>
      <c r="O184" s="77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143</v>
      </c>
      <c r="AT184" s="191" t="s">
        <v>147</v>
      </c>
      <c r="AU184" s="191" t="s">
        <v>88</v>
      </c>
      <c r="AY184" s="19" t="s">
        <v>144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86</v>
      </c>
      <c r="BK184" s="192">
        <f>ROUND(I184*H184,2)</f>
        <v>0</v>
      </c>
      <c r="BL184" s="19" t="s">
        <v>143</v>
      </c>
      <c r="BM184" s="191" t="s">
        <v>908</v>
      </c>
    </row>
    <row r="185" s="2" customFormat="1">
      <c r="A185" s="38"/>
      <c r="B185" s="39"/>
      <c r="C185" s="38"/>
      <c r="D185" s="193" t="s">
        <v>152</v>
      </c>
      <c r="E185" s="38"/>
      <c r="F185" s="194" t="s">
        <v>252</v>
      </c>
      <c r="G185" s="38"/>
      <c r="H185" s="38"/>
      <c r="I185" s="195"/>
      <c r="J185" s="38"/>
      <c r="K185" s="38"/>
      <c r="L185" s="39"/>
      <c r="M185" s="196"/>
      <c r="N185" s="197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152</v>
      </c>
      <c r="AU185" s="19" t="s">
        <v>88</v>
      </c>
    </row>
    <row r="186" s="2" customFormat="1">
      <c r="A186" s="38"/>
      <c r="B186" s="39"/>
      <c r="C186" s="38"/>
      <c r="D186" s="202" t="s">
        <v>226</v>
      </c>
      <c r="E186" s="38"/>
      <c r="F186" s="203" t="s">
        <v>253</v>
      </c>
      <c r="G186" s="38"/>
      <c r="H186" s="38"/>
      <c r="I186" s="195"/>
      <c r="J186" s="38"/>
      <c r="K186" s="38"/>
      <c r="L186" s="39"/>
      <c r="M186" s="196"/>
      <c r="N186" s="197"/>
      <c r="O186" s="77"/>
      <c r="P186" s="77"/>
      <c r="Q186" s="77"/>
      <c r="R186" s="77"/>
      <c r="S186" s="77"/>
      <c r="T186" s="7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226</v>
      </c>
      <c r="AU186" s="19" t="s">
        <v>88</v>
      </c>
    </row>
    <row r="187" s="14" customFormat="1">
      <c r="A187" s="14"/>
      <c r="B187" s="211"/>
      <c r="C187" s="14"/>
      <c r="D187" s="193" t="s">
        <v>228</v>
      </c>
      <c r="E187" s="212" t="s">
        <v>1</v>
      </c>
      <c r="F187" s="213" t="s">
        <v>909</v>
      </c>
      <c r="G187" s="14"/>
      <c r="H187" s="214">
        <v>25.68</v>
      </c>
      <c r="I187" s="215"/>
      <c r="J187" s="14"/>
      <c r="K187" s="14"/>
      <c r="L187" s="211"/>
      <c r="M187" s="216"/>
      <c r="N187" s="217"/>
      <c r="O187" s="217"/>
      <c r="P187" s="217"/>
      <c r="Q187" s="217"/>
      <c r="R187" s="217"/>
      <c r="S187" s="217"/>
      <c r="T187" s="21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2" t="s">
        <v>228</v>
      </c>
      <c r="AU187" s="212" t="s">
        <v>88</v>
      </c>
      <c r="AV187" s="14" t="s">
        <v>88</v>
      </c>
      <c r="AW187" s="14" t="s">
        <v>34</v>
      </c>
      <c r="AX187" s="14" t="s">
        <v>79</v>
      </c>
      <c r="AY187" s="212" t="s">
        <v>144</v>
      </c>
    </row>
    <row r="188" s="14" customFormat="1">
      <c r="A188" s="14"/>
      <c r="B188" s="211"/>
      <c r="C188" s="14"/>
      <c r="D188" s="193" t="s">
        <v>228</v>
      </c>
      <c r="E188" s="212" t="s">
        <v>1</v>
      </c>
      <c r="F188" s="213" t="s">
        <v>910</v>
      </c>
      <c r="G188" s="14"/>
      <c r="H188" s="214">
        <v>5.2800000000000002</v>
      </c>
      <c r="I188" s="215"/>
      <c r="J188" s="14"/>
      <c r="K188" s="14"/>
      <c r="L188" s="211"/>
      <c r="M188" s="216"/>
      <c r="N188" s="217"/>
      <c r="O188" s="217"/>
      <c r="P188" s="217"/>
      <c r="Q188" s="217"/>
      <c r="R188" s="217"/>
      <c r="S188" s="217"/>
      <c r="T188" s="21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12" t="s">
        <v>228</v>
      </c>
      <c r="AU188" s="212" t="s">
        <v>88</v>
      </c>
      <c r="AV188" s="14" t="s">
        <v>88</v>
      </c>
      <c r="AW188" s="14" t="s">
        <v>34</v>
      </c>
      <c r="AX188" s="14" t="s">
        <v>79</v>
      </c>
      <c r="AY188" s="212" t="s">
        <v>144</v>
      </c>
    </row>
    <row r="189" s="16" customFormat="1">
      <c r="A189" s="16"/>
      <c r="B189" s="227"/>
      <c r="C189" s="16"/>
      <c r="D189" s="193" t="s">
        <v>228</v>
      </c>
      <c r="E189" s="228" t="s">
        <v>1</v>
      </c>
      <c r="F189" s="229" t="s">
        <v>287</v>
      </c>
      <c r="G189" s="16"/>
      <c r="H189" s="230">
        <v>30.960000000000001</v>
      </c>
      <c r="I189" s="231"/>
      <c r="J189" s="16"/>
      <c r="K189" s="16"/>
      <c r="L189" s="227"/>
      <c r="M189" s="232"/>
      <c r="N189" s="233"/>
      <c r="O189" s="233"/>
      <c r="P189" s="233"/>
      <c r="Q189" s="233"/>
      <c r="R189" s="233"/>
      <c r="S189" s="233"/>
      <c r="T189" s="234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28" t="s">
        <v>228</v>
      </c>
      <c r="AU189" s="228" t="s">
        <v>88</v>
      </c>
      <c r="AV189" s="16" t="s">
        <v>158</v>
      </c>
      <c r="AW189" s="16" t="s">
        <v>34</v>
      </c>
      <c r="AX189" s="16" t="s">
        <v>79</v>
      </c>
      <c r="AY189" s="228" t="s">
        <v>144</v>
      </c>
    </row>
    <row r="190" s="14" customFormat="1">
      <c r="A190" s="14"/>
      <c r="B190" s="211"/>
      <c r="C190" s="14"/>
      <c r="D190" s="193" t="s">
        <v>228</v>
      </c>
      <c r="E190" s="212" t="s">
        <v>1</v>
      </c>
      <c r="F190" s="213" t="s">
        <v>911</v>
      </c>
      <c r="G190" s="14"/>
      <c r="H190" s="214">
        <v>-15.48</v>
      </c>
      <c r="I190" s="215"/>
      <c r="J190" s="14"/>
      <c r="K190" s="14"/>
      <c r="L190" s="211"/>
      <c r="M190" s="216"/>
      <c r="N190" s="217"/>
      <c r="O190" s="217"/>
      <c r="P190" s="217"/>
      <c r="Q190" s="217"/>
      <c r="R190" s="217"/>
      <c r="S190" s="217"/>
      <c r="T190" s="21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12" t="s">
        <v>228</v>
      </c>
      <c r="AU190" s="212" t="s">
        <v>88</v>
      </c>
      <c r="AV190" s="14" t="s">
        <v>88</v>
      </c>
      <c r="AW190" s="14" t="s">
        <v>34</v>
      </c>
      <c r="AX190" s="14" t="s">
        <v>79</v>
      </c>
      <c r="AY190" s="212" t="s">
        <v>144</v>
      </c>
    </row>
    <row r="191" s="15" customFormat="1">
      <c r="A191" s="15"/>
      <c r="B191" s="219"/>
      <c r="C191" s="15"/>
      <c r="D191" s="193" t="s">
        <v>228</v>
      </c>
      <c r="E191" s="220" t="s">
        <v>1</v>
      </c>
      <c r="F191" s="221" t="s">
        <v>231</v>
      </c>
      <c r="G191" s="15"/>
      <c r="H191" s="222">
        <v>15.48</v>
      </c>
      <c r="I191" s="223"/>
      <c r="J191" s="15"/>
      <c r="K191" s="15"/>
      <c r="L191" s="219"/>
      <c r="M191" s="224"/>
      <c r="N191" s="225"/>
      <c r="O191" s="225"/>
      <c r="P191" s="225"/>
      <c r="Q191" s="225"/>
      <c r="R191" s="225"/>
      <c r="S191" s="225"/>
      <c r="T191" s="22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20" t="s">
        <v>228</v>
      </c>
      <c r="AU191" s="220" t="s">
        <v>88</v>
      </c>
      <c r="AV191" s="15" t="s">
        <v>143</v>
      </c>
      <c r="AW191" s="15" t="s">
        <v>34</v>
      </c>
      <c r="AX191" s="15" t="s">
        <v>86</v>
      </c>
      <c r="AY191" s="220" t="s">
        <v>144</v>
      </c>
    </row>
    <row r="192" s="2" customFormat="1" ht="37.8" customHeight="1">
      <c r="A192" s="38"/>
      <c r="B192" s="179"/>
      <c r="C192" s="180" t="s">
        <v>307</v>
      </c>
      <c r="D192" s="180" t="s">
        <v>147</v>
      </c>
      <c r="E192" s="181" t="s">
        <v>256</v>
      </c>
      <c r="F192" s="182" t="s">
        <v>257</v>
      </c>
      <c r="G192" s="183" t="s">
        <v>234</v>
      </c>
      <c r="H192" s="184">
        <v>263.16000000000003</v>
      </c>
      <c r="I192" s="185"/>
      <c r="J192" s="186">
        <f>ROUND(I192*H192,2)</f>
        <v>0</v>
      </c>
      <c r="K192" s="182" t="s">
        <v>223</v>
      </c>
      <c r="L192" s="39"/>
      <c r="M192" s="187" t="s">
        <v>1</v>
      </c>
      <c r="N192" s="188" t="s">
        <v>44</v>
      </c>
      <c r="O192" s="77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143</v>
      </c>
      <c r="AT192" s="191" t="s">
        <v>147</v>
      </c>
      <c r="AU192" s="191" t="s">
        <v>88</v>
      </c>
      <c r="AY192" s="19" t="s">
        <v>144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86</v>
      </c>
      <c r="BK192" s="192">
        <f>ROUND(I192*H192,2)</f>
        <v>0</v>
      </c>
      <c r="BL192" s="19" t="s">
        <v>143</v>
      </c>
      <c r="BM192" s="191" t="s">
        <v>912</v>
      </c>
    </row>
    <row r="193" s="2" customFormat="1">
      <c r="A193" s="38"/>
      <c r="B193" s="39"/>
      <c r="C193" s="38"/>
      <c r="D193" s="193" t="s">
        <v>152</v>
      </c>
      <c r="E193" s="38"/>
      <c r="F193" s="194" t="s">
        <v>259</v>
      </c>
      <c r="G193" s="38"/>
      <c r="H193" s="38"/>
      <c r="I193" s="195"/>
      <c r="J193" s="38"/>
      <c r="K193" s="38"/>
      <c r="L193" s="39"/>
      <c r="M193" s="196"/>
      <c r="N193" s="197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152</v>
      </c>
      <c r="AU193" s="19" t="s">
        <v>88</v>
      </c>
    </row>
    <row r="194" s="2" customFormat="1">
      <c r="A194" s="38"/>
      <c r="B194" s="39"/>
      <c r="C194" s="38"/>
      <c r="D194" s="202" t="s">
        <v>226</v>
      </c>
      <c r="E194" s="38"/>
      <c r="F194" s="203" t="s">
        <v>260</v>
      </c>
      <c r="G194" s="38"/>
      <c r="H194" s="38"/>
      <c r="I194" s="195"/>
      <c r="J194" s="38"/>
      <c r="K194" s="38"/>
      <c r="L194" s="39"/>
      <c r="M194" s="196"/>
      <c r="N194" s="197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226</v>
      </c>
      <c r="AU194" s="19" t="s">
        <v>88</v>
      </c>
    </row>
    <row r="195" s="14" customFormat="1">
      <c r="A195" s="14"/>
      <c r="B195" s="211"/>
      <c r="C195" s="14"/>
      <c r="D195" s="193" t="s">
        <v>228</v>
      </c>
      <c r="E195" s="212" t="s">
        <v>1</v>
      </c>
      <c r="F195" s="213" t="s">
        <v>913</v>
      </c>
      <c r="G195" s="14"/>
      <c r="H195" s="214">
        <v>263.16000000000003</v>
      </c>
      <c r="I195" s="215"/>
      <c r="J195" s="14"/>
      <c r="K195" s="14"/>
      <c r="L195" s="211"/>
      <c r="M195" s="216"/>
      <c r="N195" s="217"/>
      <c r="O195" s="217"/>
      <c r="P195" s="217"/>
      <c r="Q195" s="217"/>
      <c r="R195" s="217"/>
      <c r="S195" s="217"/>
      <c r="T195" s="21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12" t="s">
        <v>228</v>
      </c>
      <c r="AU195" s="212" t="s">
        <v>88</v>
      </c>
      <c r="AV195" s="14" t="s">
        <v>88</v>
      </c>
      <c r="AW195" s="14" t="s">
        <v>34</v>
      </c>
      <c r="AX195" s="14" t="s">
        <v>79</v>
      </c>
      <c r="AY195" s="212" t="s">
        <v>144</v>
      </c>
    </row>
    <row r="196" s="15" customFormat="1">
      <c r="A196" s="15"/>
      <c r="B196" s="219"/>
      <c r="C196" s="15"/>
      <c r="D196" s="193" t="s">
        <v>228</v>
      </c>
      <c r="E196" s="220" t="s">
        <v>1</v>
      </c>
      <c r="F196" s="221" t="s">
        <v>231</v>
      </c>
      <c r="G196" s="15"/>
      <c r="H196" s="222">
        <v>263.16000000000003</v>
      </c>
      <c r="I196" s="223"/>
      <c r="J196" s="15"/>
      <c r="K196" s="15"/>
      <c r="L196" s="219"/>
      <c r="M196" s="224"/>
      <c r="N196" s="225"/>
      <c r="O196" s="225"/>
      <c r="P196" s="225"/>
      <c r="Q196" s="225"/>
      <c r="R196" s="225"/>
      <c r="S196" s="225"/>
      <c r="T196" s="22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20" t="s">
        <v>228</v>
      </c>
      <c r="AU196" s="220" t="s">
        <v>88</v>
      </c>
      <c r="AV196" s="15" t="s">
        <v>143</v>
      </c>
      <c r="AW196" s="15" t="s">
        <v>34</v>
      </c>
      <c r="AX196" s="15" t="s">
        <v>86</v>
      </c>
      <c r="AY196" s="220" t="s">
        <v>144</v>
      </c>
    </row>
    <row r="197" s="2" customFormat="1" ht="37.8" customHeight="1">
      <c r="A197" s="38"/>
      <c r="B197" s="179"/>
      <c r="C197" s="180" t="s">
        <v>317</v>
      </c>
      <c r="D197" s="180" t="s">
        <v>147</v>
      </c>
      <c r="E197" s="181" t="s">
        <v>914</v>
      </c>
      <c r="F197" s="182" t="s">
        <v>915</v>
      </c>
      <c r="G197" s="183" t="s">
        <v>234</v>
      </c>
      <c r="H197" s="184">
        <v>15.48</v>
      </c>
      <c r="I197" s="185"/>
      <c r="J197" s="186">
        <f>ROUND(I197*H197,2)</f>
        <v>0</v>
      </c>
      <c r="K197" s="182" t="s">
        <v>223</v>
      </c>
      <c r="L197" s="39"/>
      <c r="M197" s="187" t="s">
        <v>1</v>
      </c>
      <c r="N197" s="188" t="s">
        <v>44</v>
      </c>
      <c r="O197" s="77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143</v>
      </c>
      <c r="AT197" s="191" t="s">
        <v>147</v>
      </c>
      <c r="AU197" s="191" t="s">
        <v>88</v>
      </c>
      <c r="AY197" s="19" t="s">
        <v>144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86</v>
      </c>
      <c r="BK197" s="192">
        <f>ROUND(I197*H197,2)</f>
        <v>0</v>
      </c>
      <c r="BL197" s="19" t="s">
        <v>143</v>
      </c>
      <c r="BM197" s="191" t="s">
        <v>916</v>
      </c>
    </row>
    <row r="198" s="2" customFormat="1">
      <c r="A198" s="38"/>
      <c r="B198" s="39"/>
      <c r="C198" s="38"/>
      <c r="D198" s="193" t="s">
        <v>152</v>
      </c>
      <c r="E198" s="38"/>
      <c r="F198" s="194" t="s">
        <v>917</v>
      </c>
      <c r="G198" s="38"/>
      <c r="H198" s="38"/>
      <c r="I198" s="195"/>
      <c r="J198" s="38"/>
      <c r="K198" s="38"/>
      <c r="L198" s="39"/>
      <c r="M198" s="196"/>
      <c r="N198" s="197"/>
      <c r="O198" s="77"/>
      <c r="P198" s="77"/>
      <c r="Q198" s="77"/>
      <c r="R198" s="77"/>
      <c r="S198" s="77"/>
      <c r="T198" s="7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152</v>
      </c>
      <c r="AU198" s="19" t="s">
        <v>88</v>
      </c>
    </row>
    <row r="199" s="2" customFormat="1">
      <c r="A199" s="38"/>
      <c r="B199" s="39"/>
      <c r="C199" s="38"/>
      <c r="D199" s="202" t="s">
        <v>226</v>
      </c>
      <c r="E199" s="38"/>
      <c r="F199" s="203" t="s">
        <v>918</v>
      </c>
      <c r="G199" s="38"/>
      <c r="H199" s="38"/>
      <c r="I199" s="195"/>
      <c r="J199" s="38"/>
      <c r="K199" s="38"/>
      <c r="L199" s="39"/>
      <c r="M199" s="196"/>
      <c r="N199" s="197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226</v>
      </c>
      <c r="AU199" s="19" t="s">
        <v>88</v>
      </c>
    </row>
    <row r="200" s="2" customFormat="1" ht="37.8" customHeight="1">
      <c r="A200" s="38"/>
      <c r="B200" s="179"/>
      <c r="C200" s="180" t="s">
        <v>334</v>
      </c>
      <c r="D200" s="180" t="s">
        <v>147</v>
      </c>
      <c r="E200" s="181" t="s">
        <v>919</v>
      </c>
      <c r="F200" s="182" t="s">
        <v>920</v>
      </c>
      <c r="G200" s="183" t="s">
        <v>234</v>
      </c>
      <c r="H200" s="184">
        <v>263.16000000000003</v>
      </c>
      <c r="I200" s="185"/>
      <c r="J200" s="186">
        <f>ROUND(I200*H200,2)</f>
        <v>0</v>
      </c>
      <c r="K200" s="182" t="s">
        <v>223</v>
      </c>
      <c r="L200" s="39"/>
      <c r="M200" s="187" t="s">
        <v>1</v>
      </c>
      <c r="N200" s="188" t="s">
        <v>44</v>
      </c>
      <c r="O200" s="77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1" t="s">
        <v>143</v>
      </c>
      <c r="AT200" s="191" t="s">
        <v>147</v>
      </c>
      <c r="AU200" s="191" t="s">
        <v>88</v>
      </c>
      <c r="AY200" s="19" t="s">
        <v>144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86</v>
      </c>
      <c r="BK200" s="192">
        <f>ROUND(I200*H200,2)</f>
        <v>0</v>
      </c>
      <c r="BL200" s="19" t="s">
        <v>143</v>
      </c>
      <c r="BM200" s="191" t="s">
        <v>921</v>
      </c>
    </row>
    <row r="201" s="2" customFormat="1">
      <c r="A201" s="38"/>
      <c r="B201" s="39"/>
      <c r="C201" s="38"/>
      <c r="D201" s="193" t="s">
        <v>152</v>
      </c>
      <c r="E201" s="38"/>
      <c r="F201" s="194" t="s">
        <v>922</v>
      </c>
      <c r="G201" s="38"/>
      <c r="H201" s="38"/>
      <c r="I201" s="195"/>
      <c r="J201" s="38"/>
      <c r="K201" s="38"/>
      <c r="L201" s="39"/>
      <c r="M201" s="196"/>
      <c r="N201" s="197"/>
      <c r="O201" s="77"/>
      <c r="P201" s="77"/>
      <c r="Q201" s="77"/>
      <c r="R201" s="77"/>
      <c r="S201" s="77"/>
      <c r="T201" s="7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152</v>
      </c>
      <c r="AU201" s="19" t="s">
        <v>88</v>
      </c>
    </row>
    <row r="202" s="2" customFormat="1">
      <c r="A202" s="38"/>
      <c r="B202" s="39"/>
      <c r="C202" s="38"/>
      <c r="D202" s="202" t="s">
        <v>226</v>
      </c>
      <c r="E202" s="38"/>
      <c r="F202" s="203" t="s">
        <v>923</v>
      </c>
      <c r="G202" s="38"/>
      <c r="H202" s="38"/>
      <c r="I202" s="195"/>
      <c r="J202" s="38"/>
      <c r="K202" s="38"/>
      <c r="L202" s="39"/>
      <c r="M202" s="196"/>
      <c r="N202" s="197"/>
      <c r="O202" s="77"/>
      <c r="P202" s="77"/>
      <c r="Q202" s="77"/>
      <c r="R202" s="77"/>
      <c r="S202" s="77"/>
      <c r="T202" s="7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9" t="s">
        <v>226</v>
      </c>
      <c r="AU202" s="19" t="s">
        <v>88</v>
      </c>
    </row>
    <row r="203" s="2" customFormat="1" ht="33" customHeight="1">
      <c r="A203" s="38"/>
      <c r="B203" s="179"/>
      <c r="C203" s="180" t="s">
        <v>8</v>
      </c>
      <c r="D203" s="180" t="s">
        <v>147</v>
      </c>
      <c r="E203" s="181" t="s">
        <v>262</v>
      </c>
      <c r="F203" s="182" t="s">
        <v>263</v>
      </c>
      <c r="G203" s="183" t="s">
        <v>264</v>
      </c>
      <c r="H203" s="184">
        <v>65.016000000000005</v>
      </c>
      <c r="I203" s="185"/>
      <c r="J203" s="186">
        <f>ROUND(I203*H203,2)</f>
        <v>0</v>
      </c>
      <c r="K203" s="182" t="s">
        <v>223</v>
      </c>
      <c r="L203" s="39"/>
      <c r="M203" s="187" t="s">
        <v>1</v>
      </c>
      <c r="N203" s="188" t="s">
        <v>44</v>
      </c>
      <c r="O203" s="77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1" t="s">
        <v>143</v>
      </c>
      <c r="AT203" s="191" t="s">
        <v>147</v>
      </c>
      <c r="AU203" s="191" t="s">
        <v>88</v>
      </c>
      <c r="AY203" s="19" t="s">
        <v>144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86</v>
      </c>
      <c r="BK203" s="192">
        <f>ROUND(I203*H203,2)</f>
        <v>0</v>
      </c>
      <c r="BL203" s="19" t="s">
        <v>143</v>
      </c>
      <c r="BM203" s="191" t="s">
        <v>924</v>
      </c>
    </row>
    <row r="204" s="2" customFormat="1">
      <c r="A204" s="38"/>
      <c r="B204" s="39"/>
      <c r="C204" s="38"/>
      <c r="D204" s="193" t="s">
        <v>152</v>
      </c>
      <c r="E204" s="38"/>
      <c r="F204" s="194" t="s">
        <v>266</v>
      </c>
      <c r="G204" s="38"/>
      <c r="H204" s="38"/>
      <c r="I204" s="195"/>
      <c r="J204" s="38"/>
      <c r="K204" s="38"/>
      <c r="L204" s="39"/>
      <c r="M204" s="196"/>
      <c r="N204" s="197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152</v>
      </c>
      <c r="AU204" s="19" t="s">
        <v>88</v>
      </c>
    </row>
    <row r="205" s="2" customFormat="1">
      <c r="A205" s="38"/>
      <c r="B205" s="39"/>
      <c r="C205" s="38"/>
      <c r="D205" s="202" t="s">
        <v>226</v>
      </c>
      <c r="E205" s="38"/>
      <c r="F205" s="203" t="s">
        <v>267</v>
      </c>
      <c r="G205" s="38"/>
      <c r="H205" s="38"/>
      <c r="I205" s="195"/>
      <c r="J205" s="38"/>
      <c r="K205" s="38"/>
      <c r="L205" s="39"/>
      <c r="M205" s="196"/>
      <c r="N205" s="197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226</v>
      </c>
      <c r="AU205" s="19" t="s">
        <v>88</v>
      </c>
    </row>
    <row r="206" s="14" customFormat="1">
      <c r="A206" s="14"/>
      <c r="B206" s="211"/>
      <c r="C206" s="14"/>
      <c r="D206" s="193" t="s">
        <v>228</v>
      </c>
      <c r="E206" s="212" t="s">
        <v>1</v>
      </c>
      <c r="F206" s="213" t="s">
        <v>925</v>
      </c>
      <c r="G206" s="14"/>
      <c r="H206" s="214">
        <v>65.016000000000005</v>
      </c>
      <c r="I206" s="215"/>
      <c r="J206" s="14"/>
      <c r="K206" s="14"/>
      <c r="L206" s="211"/>
      <c r="M206" s="216"/>
      <c r="N206" s="217"/>
      <c r="O206" s="217"/>
      <c r="P206" s="217"/>
      <c r="Q206" s="217"/>
      <c r="R206" s="217"/>
      <c r="S206" s="217"/>
      <c r="T206" s="21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12" t="s">
        <v>228</v>
      </c>
      <c r="AU206" s="212" t="s">
        <v>88</v>
      </c>
      <c r="AV206" s="14" t="s">
        <v>88</v>
      </c>
      <c r="AW206" s="14" t="s">
        <v>34</v>
      </c>
      <c r="AX206" s="14" t="s">
        <v>79</v>
      </c>
      <c r="AY206" s="212" t="s">
        <v>144</v>
      </c>
    </row>
    <row r="207" s="15" customFormat="1">
      <c r="A207" s="15"/>
      <c r="B207" s="219"/>
      <c r="C207" s="15"/>
      <c r="D207" s="193" t="s">
        <v>228</v>
      </c>
      <c r="E207" s="220" t="s">
        <v>1</v>
      </c>
      <c r="F207" s="221" t="s">
        <v>231</v>
      </c>
      <c r="G207" s="15"/>
      <c r="H207" s="222">
        <v>65.016000000000005</v>
      </c>
      <c r="I207" s="223"/>
      <c r="J207" s="15"/>
      <c r="K207" s="15"/>
      <c r="L207" s="219"/>
      <c r="M207" s="224"/>
      <c r="N207" s="225"/>
      <c r="O207" s="225"/>
      <c r="P207" s="225"/>
      <c r="Q207" s="225"/>
      <c r="R207" s="225"/>
      <c r="S207" s="225"/>
      <c r="T207" s="22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20" t="s">
        <v>228</v>
      </c>
      <c r="AU207" s="220" t="s">
        <v>88</v>
      </c>
      <c r="AV207" s="15" t="s">
        <v>143</v>
      </c>
      <c r="AW207" s="15" t="s">
        <v>34</v>
      </c>
      <c r="AX207" s="15" t="s">
        <v>86</v>
      </c>
      <c r="AY207" s="220" t="s">
        <v>144</v>
      </c>
    </row>
    <row r="208" s="2" customFormat="1" ht="24.15" customHeight="1">
      <c r="A208" s="38"/>
      <c r="B208" s="179"/>
      <c r="C208" s="180" t="s">
        <v>370</v>
      </c>
      <c r="D208" s="180" t="s">
        <v>147</v>
      </c>
      <c r="E208" s="181" t="s">
        <v>604</v>
      </c>
      <c r="F208" s="182" t="s">
        <v>605</v>
      </c>
      <c r="G208" s="183" t="s">
        <v>234</v>
      </c>
      <c r="H208" s="184">
        <v>145.03999999999999</v>
      </c>
      <c r="I208" s="185"/>
      <c r="J208" s="186">
        <f>ROUND(I208*H208,2)</f>
        <v>0</v>
      </c>
      <c r="K208" s="182" t="s">
        <v>223</v>
      </c>
      <c r="L208" s="39"/>
      <c r="M208" s="187" t="s">
        <v>1</v>
      </c>
      <c r="N208" s="188" t="s">
        <v>44</v>
      </c>
      <c r="O208" s="77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1" t="s">
        <v>143</v>
      </c>
      <c r="AT208" s="191" t="s">
        <v>147</v>
      </c>
      <c r="AU208" s="191" t="s">
        <v>88</v>
      </c>
      <c r="AY208" s="19" t="s">
        <v>144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86</v>
      </c>
      <c r="BK208" s="192">
        <f>ROUND(I208*H208,2)</f>
        <v>0</v>
      </c>
      <c r="BL208" s="19" t="s">
        <v>143</v>
      </c>
      <c r="BM208" s="191" t="s">
        <v>926</v>
      </c>
    </row>
    <row r="209" s="2" customFormat="1">
      <c r="A209" s="38"/>
      <c r="B209" s="39"/>
      <c r="C209" s="38"/>
      <c r="D209" s="193" t="s">
        <v>152</v>
      </c>
      <c r="E209" s="38"/>
      <c r="F209" s="194" t="s">
        <v>607</v>
      </c>
      <c r="G209" s="38"/>
      <c r="H209" s="38"/>
      <c r="I209" s="195"/>
      <c r="J209" s="38"/>
      <c r="K209" s="38"/>
      <c r="L209" s="39"/>
      <c r="M209" s="196"/>
      <c r="N209" s="197"/>
      <c r="O209" s="77"/>
      <c r="P209" s="77"/>
      <c r="Q209" s="77"/>
      <c r="R209" s="77"/>
      <c r="S209" s="77"/>
      <c r="T209" s="7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9" t="s">
        <v>152</v>
      </c>
      <c r="AU209" s="19" t="s">
        <v>88</v>
      </c>
    </row>
    <row r="210" s="2" customFormat="1">
      <c r="A210" s="38"/>
      <c r="B210" s="39"/>
      <c r="C210" s="38"/>
      <c r="D210" s="202" t="s">
        <v>226</v>
      </c>
      <c r="E210" s="38"/>
      <c r="F210" s="203" t="s">
        <v>608</v>
      </c>
      <c r="G210" s="38"/>
      <c r="H210" s="38"/>
      <c r="I210" s="195"/>
      <c r="J210" s="38"/>
      <c r="K210" s="38"/>
      <c r="L210" s="39"/>
      <c r="M210" s="196"/>
      <c r="N210" s="197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226</v>
      </c>
      <c r="AU210" s="19" t="s">
        <v>88</v>
      </c>
    </row>
    <row r="211" s="13" customFormat="1">
      <c r="A211" s="13"/>
      <c r="B211" s="204"/>
      <c r="C211" s="13"/>
      <c r="D211" s="193" t="s">
        <v>228</v>
      </c>
      <c r="E211" s="205" t="s">
        <v>1</v>
      </c>
      <c r="F211" s="206" t="s">
        <v>851</v>
      </c>
      <c r="G211" s="13"/>
      <c r="H211" s="205" t="s">
        <v>1</v>
      </c>
      <c r="I211" s="207"/>
      <c r="J211" s="13"/>
      <c r="K211" s="13"/>
      <c r="L211" s="204"/>
      <c r="M211" s="208"/>
      <c r="N211" s="209"/>
      <c r="O211" s="209"/>
      <c r="P211" s="209"/>
      <c r="Q211" s="209"/>
      <c r="R211" s="209"/>
      <c r="S211" s="209"/>
      <c r="T211" s="21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5" t="s">
        <v>228</v>
      </c>
      <c r="AU211" s="205" t="s">
        <v>88</v>
      </c>
      <c r="AV211" s="13" t="s">
        <v>86</v>
      </c>
      <c r="AW211" s="13" t="s">
        <v>34</v>
      </c>
      <c r="AX211" s="13" t="s">
        <v>79</v>
      </c>
      <c r="AY211" s="205" t="s">
        <v>144</v>
      </c>
    </row>
    <row r="212" s="14" customFormat="1">
      <c r="A212" s="14"/>
      <c r="B212" s="211"/>
      <c r="C212" s="14"/>
      <c r="D212" s="193" t="s">
        <v>228</v>
      </c>
      <c r="E212" s="212" t="s">
        <v>1</v>
      </c>
      <c r="F212" s="213" t="s">
        <v>927</v>
      </c>
      <c r="G212" s="14"/>
      <c r="H212" s="214">
        <v>80</v>
      </c>
      <c r="I212" s="215"/>
      <c r="J212" s="14"/>
      <c r="K212" s="14"/>
      <c r="L212" s="211"/>
      <c r="M212" s="216"/>
      <c r="N212" s="217"/>
      <c r="O212" s="217"/>
      <c r="P212" s="217"/>
      <c r="Q212" s="217"/>
      <c r="R212" s="217"/>
      <c r="S212" s="217"/>
      <c r="T212" s="21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12" t="s">
        <v>228</v>
      </c>
      <c r="AU212" s="212" t="s">
        <v>88</v>
      </c>
      <c r="AV212" s="14" t="s">
        <v>88</v>
      </c>
      <c r="AW212" s="14" t="s">
        <v>34</v>
      </c>
      <c r="AX212" s="14" t="s">
        <v>79</v>
      </c>
      <c r="AY212" s="212" t="s">
        <v>144</v>
      </c>
    </row>
    <row r="213" s="13" customFormat="1">
      <c r="A213" s="13"/>
      <c r="B213" s="204"/>
      <c r="C213" s="13"/>
      <c r="D213" s="193" t="s">
        <v>228</v>
      </c>
      <c r="E213" s="205" t="s">
        <v>1</v>
      </c>
      <c r="F213" s="206" t="s">
        <v>928</v>
      </c>
      <c r="G213" s="13"/>
      <c r="H213" s="205" t="s">
        <v>1</v>
      </c>
      <c r="I213" s="207"/>
      <c r="J213" s="13"/>
      <c r="K213" s="13"/>
      <c r="L213" s="204"/>
      <c r="M213" s="208"/>
      <c r="N213" s="209"/>
      <c r="O213" s="209"/>
      <c r="P213" s="209"/>
      <c r="Q213" s="209"/>
      <c r="R213" s="209"/>
      <c r="S213" s="209"/>
      <c r="T213" s="21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5" t="s">
        <v>228</v>
      </c>
      <c r="AU213" s="205" t="s">
        <v>88</v>
      </c>
      <c r="AV213" s="13" t="s">
        <v>86</v>
      </c>
      <c r="AW213" s="13" t="s">
        <v>34</v>
      </c>
      <c r="AX213" s="13" t="s">
        <v>79</v>
      </c>
      <c r="AY213" s="205" t="s">
        <v>144</v>
      </c>
    </row>
    <row r="214" s="14" customFormat="1">
      <c r="A214" s="14"/>
      <c r="B214" s="211"/>
      <c r="C214" s="14"/>
      <c r="D214" s="193" t="s">
        <v>228</v>
      </c>
      <c r="E214" s="212" t="s">
        <v>1</v>
      </c>
      <c r="F214" s="213" t="s">
        <v>929</v>
      </c>
      <c r="G214" s="14"/>
      <c r="H214" s="214">
        <v>96</v>
      </c>
      <c r="I214" s="215"/>
      <c r="J214" s="14"/>
      <c r="K214" s="14"/>
      <c r="L214" s="211"/>
      <c r="M214" s="216"/>
      <c r="N214" s="217"/>
      <c r="O214" s="217"/>
      <c r="P214" s="217"/>
      <c r="Q214" s="217"/>
      <c r="R214" s="217"/>
      <c r="S214" s="217"/>
      <c r="T214" s="21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12" t="s">
        <v>228</v>
      </c>
      <c r="AU214" s="212" t="s">
        <v>88</v>
      </c>
      <c r="AV214" s="14" t="s">
        <v>88</v>
      </c>
      <c r="AW214" s="14" t="s">
        <v>34</v>
      </c>
      <c r="AX214" s="14" t="s">
        <v>79</v>
      </c>
      <c r="AY214" s="212" t="s">
        <v>144</v>
      </c>
    </row>
    <row r="215" s="14" customFormat="1">
      <c r="A215" s="14"/>
      <c r="B215" s="211"/>
      <c r="C215" s="14"/>
      <c r="D215" s="193" t="s">
        <v>228</v>
      </c>
      <c r="E215" s="212" t="s">
        <v>1</v>
      </c>
      <c r="F215" s="213" t="s">
        <v>930</v>
      </c>
      <c r="G215" s="14"/>
      <c r="H215" s="214">
        <v>-25.68</v>
      </c>
      <c r="I215" s="215"/>
      <c r="J215" s="14"/>
      <c r="K215" s="14"/>
      <c r="L215" s="211"/>
      <c r="M215" s="216"/>
      <c r="N215" s="217"/>
      <c r="O215" s="217"/>
      <c r="P215" s="217"/>
      <c r="Q215" s="217"/>
      <c r="R215" s="217"/>
      <c r="S215" s="217"/>
      <c r="T215" s="21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12" t="s">
        <v>228</v>
      </c>
      <c r="AU215" s="212" t="s">
        <v>88</v>
      </c>
      <c r="AV215" s="14" t="s">
        <v>88</v>
      </c>
      <c r="AW215" s="14" t="s">
        <v>34</v>
      </c>
      <c r="AX215" s="14" t="s">
        <v>79</v>
      </c>
      <c r="AY215" s="212" t="s">
        <v>144</v>
      </c>
    </row>
    <row r="216" s="14" customFormat="1">
      <c r="A216" s="14"/>
      <c r="B216" s="211"/>
      <c r="C216" s="14"/>
      <c r="D216" s="193" t="s">
        <v>228</v>
      </c>
      <c r="E216" s="212" t="s">
        <v>1</v>
      </c>
      <c r="F216" s="213" t="s">
        <v>931</v>
      </c>
      <c r="G216" s="14"/>
      <c r="H216" s="214">
        <v>-5.2800000000000002</v>
      </c>
      <c r="I216" s="215"/>
      <c r="J216" s="14"/>
      <c r="K216" s="14"/>
      <c r="L216" s="211"/>
      <c r="M216" s="216"/>
      <c r="N216" s="217"/>
      <c r="O216" s="217"/>
      <c r="P216" s="217"/>
      <c r="Q216" s="217"/>
      <c r="R216" s="217"/>
      <c r="S216" s="217"/>
      <c r="T216" s="21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12" t="s">
        <v>228</v>
      </c>
      <c r="AU216" s="212" t="s">
        <v>88</v>
      </c>
      <c r="AV216" s="14" t="s">
        <v>88</v>
      </c>
      <c r="AW216" s="14" t="s">
        <v>34</v>
      </c>
      <c r="AX216" s="14" t="s">
        <v>79</v>
      </c>
      <c r="AY216" s="212" t="s">
        <v>144</v>
      </c>
    </row>
    <row r="217" s="15" customFormat="1">
      <c r="A217" s="15"/>
      <c r="B217" s="219"/>
      <c r="C217" s="15"/>
      <c r="D217" s="193" t="s">
        <v>228</v>
      </c>
      <c r="E217" s="220" t="s">
        <v>1</v>
      </c>
      <c r="F217" s="221" t="s">
        <v>231</v>
      </c>
      <c r="G217" s="15"/>
      <c r="H217" s="222">
        <v>145.03999999999999</v>
      </c>
      <c r="I217" s="223"/>
      <c r="J217" s="15"/>
      <c r="K217" s="15"/>
      <c r="L217" s="219"/>
      <c r="M217" s="224"/>
      <c r="N217" s="225"/>
      <c r="O217" s="225"/>
      <c r="P217" s="225"/>
      <c r="Q217" s="225"/>
      <c r="R217" s="225"/>
      <c r="S217" s="225"/>
      <c r="T217" s="22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20" t="s">
        <v>228</v>
      </c>
      <c r="AU217" s="220" t="s">
        <v>88</v>
      </c>
      <c r="AV217" s="15" t="s">
        <v>143</v>
      </c>
      <c r="AW217" s="15" t="s">
        <v>34</v>
      </c>
      <c r="AX217" s="15" t="s">
        <v>86</v>
      </c>
      <c r="AY217" s="220" t="s">
        <v>144</v>
      </c>
    </row>
    <row r="218" s="2" customFormat="1" ht="24.15" customHeight="1">
      <c r="A218" s="38"/>
      <c r="B218" s="179"/>
      <c r="C218" s="180" t="s">
        <v>376</v>
      </c>
      <c r="D218" s="180" t="s">
        <v>147</v>
      </c>
      <c r="E218" s="181" t="s">
        <v>932</v>
      </c>
      <c r="F218" s="182" t="s">
        <v>933</v>
      </c>
      <c r="G218" s="183" t="s">
        <v>234</v>
      </c>
      <c r="H218" s="184">
        <v>25.68</v>
      </c>
      <c r="I218" s="185"/>
      <c r="J218" s="186">
        <f>ROUND(I218*H218,2)</f>
        <v>0</v>
      </c>
      <c r="K218" s="182" t="s">
        <v>223</v>
      </c>
      <c r="L218" s="39"/>
      <c r="M218" s="187" t="s">
        <v>1</v>
      </c>
      <c r="N218" s="188" t="s">
        <v>44</v>
      </c>
      <c r="O218" s="77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1" t="s">
        <v>143</v>
      </c>
      <c r="AT218" s="191" t="s">
        <v>147</v>
      </c>
      <c r="AU218" s="191" t="s">
        <v>88</v>
      </c>
      <c r="AY218" s="19" t="s">
        <v>144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86</v>
      </c>
      <c r="BK218" s="192">
        <f>ROUND(I218*H218,2)</f>
        <v>0</v>
      </c>
      <c r="BL218" s="19" t="s">
        <v>143</v>
      </c>
      <c r="BM218" s="191" t="s">
        <v>934</v>
      </c>
    </row>
    <row r="219" s="2" customFormat="1">
      <c r="A219" s="38"/>
      <c r="B219" s="39"/>
      <c r="C219" s="38"/>
      <c r="D219" s="193" t="s">
        <v>152</v>
      </c>
      <c r="E219" s="38"/>
      <c r="F219" s="194" t="s">
        <v>935</v>
      </c>
      <c r="G219" s="38"/>
      <c r="H219" s="38"/>
      <c r="I219" s="195"/>
      <c r="J219" s="38"/>
      <c r="K219" s="38"/>
      <c r="L219" s="39"/>
      <c r="M219" s="196"/>
      <c r="N219" s="197"/>
      <c r="O219" s="77"/>
      <c r="P219" s="77"/>
      <c r="Q219" s="77"/>
      <c r="R219" s="77"/>
      <c r="S219" s="77"/>
      <c r="T219" s="7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152</v>
      </c>
      <c r="AU219" s="19" t="s">
        <v>88</v>
      </c>
    </row>
    <row r="220" s="2" customFormat="1">
      <c r="A220" s="38"/>
      <c r="B220" s="39"/>
      <c r="C220" s="38"/>
      <c r="D220" s="202" t="s">
        <v>226</v>
      </c>
      <c r="E220" s="38"/>
      <c r="F220" s="203" t="s">
        <v>936</v>
      </c>
      <c r="G220" s="38"/>
      <c r="H220" s="38"/>
      <c r="I220" s="195"/>
      <c r="J220" s="38"/>
      <c r="K220" s="38"/>
      <c r="L220" s="39"/>
      <c r="M220" s="196"/>
      <c r="N220" s="197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226</v>
      </c>
      <c r="AU220" s="19" t="s">
        <v>88</v>
      </c>
    </row>
    <row r="221" s="14" customFormat="1">
      <c r="A221" s="14"/>
      <c r="B221" s="211"/>
      <c r="C221" s="14"/>
      <c r="D221" s="193" t="s">
        <v>228</v>
      </c>
      <c r="E221" s="212" t="s">
        <v>1</v>
      </c>
      <c r="F221" s="213" t="s">
        <v>937</v>
      </c>
      <c r="G221" s="14"/>
      <c r="H221" s="214">
        <v>28.800000000000001</v>
      </c>
      <c r="I221" s="215"/>
      <c r="J221" s="14"/>
      <c r="K221" s="14"/>
      <c r="L221" s="211"/>
      <c r="M221" s="216"/>
      <c r="N221" s="217"/>
      <c r="O221" s="217"/>
      <c r="P221" s="217"/>
      <c r="Q221" s="217"/>
      <c r="R221" s="217"/>
      <c r="S221" s="217"/>
      <c r="T221" s="21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12" t="s">
        <v>228</v>
      </c>
      <c r="AU221" s="212" t="s">
        <v>88</v>
      </c>
      <c r="AV221" s="14" t="s">
        <v>88</v>
      </c>
      <c r="AW221" s="14" t="s">
        <v>34</v>
      </c>
      <c r="AX221" s="14" t="s">
        <v>79</v>
      </c>
      <c r="AY221" s="212" t="s">
        <v>144</v>
      </c>
    </row>
    <row r="222" s="14" customFormat="1">
      <c r="A222" s="14"/>
      <c r="B222" s="211"/>
      <c r="C222" s="14"/>
      <c r="D222" s="193" t="s">
        <v>228</v>
      </c>
      <c r="E222" s="212" t="s">
        <v>1</v>
      </c>
      <c r="F222" s="213" t="s">
        <v>938</v>
      </c>
      <c r="G222" s="14"/>
      <c r="H222" s="214">
        <v>1.6799999999999999</v>
      </c>
      <c r="I222" s="215"/>
      <c r="J222" s="14"/>
      <c r="K222" s="14"/>
      <c r="L222" s="211"/>
      <c r="M222" s="216"/>
      <c r="N222" s="217"/>
      <c r="O222" s="217"/>
      <c r="P222" s="217"/>
      <c r="Q222" s="217"/>
      <c r="R222" s="217"/>
      <c r="S222" s="217"/>
      <c r="T222" s="21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2" t="s">
        <v>228</v>
      </c>
      <c r="AU222" s="212" t="s">
        <v>88</v>
      </c>
      <c r="AV222" s="14" t="s">
        <v>88</v>
      </c>
      <c r="AW222" s="14" t="s">
        <v>34</v>
      </c>
      <c r="AX222" s="14" t="s">
        <v>79</v>
      </c>
      <c r="AY222" s="212" t="s">
        <v>144</v>
      </c>
    </row>
    <row r="223" s="13" customFormat="1">
      <c r="A223" s="13"/>
      <c r="B223" s="204"/>
      <c r="C223" s="13"/>
      <c r="D223" s="193" t="s">
        <v>228</v>
      </c>
      <c r="E223" s="205" t="s">
        <v>1</v>
      </c>
      <c r="F223" s="206" t="s">
        <v>939</v>
      </c>
      <c r="G223" s="13"/>
      <c r="H223" s="205" t="s">
        <v>1</v>
      </c>
      <c r="I223" s="207"/>
      <c r="J223" s="13"/>
      <c r="K223" s="13"/>
      <c r="L223" s="204"/>
      <c r="M223" s="208"/>
      <c r="N223" s="209"/>
      <c r="O223" s="209"/>
      <c r="P223" s="209"/>
      <c r="Q223" s="209"/>
      <c r="R223" s="209"/>
      <c r="S223" s="209"/>
      <c r="T223" s="21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05" t="s">
        <v>228</v>
      </c>
      <c r="AU223" s="205" t="s">
        <v>88</v>
      </c>
      <c r="AV223" s="13" t="s">
        <v>86</v>
      </c>
      <c r="AW223" s="13" t="s">
        <v>34</v>
      </c>
      <c r="AX223" s="13" t="s">
        <v>79</v>
      </c>
      <c r="AY223" s="205" t="s">
        <v>144</v>
      </c>
    </row>
    <row r="224" s="14" customFormat="1">
      <c r="A224" s="14"/>
      <c r="B224" s="211"/>
      <c r="C224" s="14"/>
      <c r="D224" s="193" t="s">
        <v>228</v>
      </c>
      <c r="E224" s="212" t="s">
        <v>1</v>
      </c>
      <c r="F224" s="213" t="s">
        <v>940</v>
      </c>
      <c r="G224" s="14"/>
      <c r="H224" s="214">
        <v>-4.7999999999999998</v>
      </c>
      <c r="I224" s="215"/>
      <c r="J224" s="14"/>
      <c r="K224" s="14"/>
      <c r="L224" s="211"/>
      <c r="M224" s="216"/>
      <c r="N224" s="217"/>
      <c r="O224" s="217"/>
      <c r="P224" s="217"/>
      <c r="Q224" s="217"/>
      <c r="R224" s="217"/>
      <c r="S224" s="217"/>
      <c r="T224" s="21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12" t="s">
        <v>228</v>
      </c>
      <c r="AU224" s="212" t="s">
        <v>88</v>
      </c>
      <c r="AV224" s="14" t="s">
        <v>88</v>
      </c>
      <c r="AW224" s="14" t="s">
        <v>34</v>
      </c>
      <c r="AX224" s="14" t="s">
        <v>79</v>
      </c>
      <c r="AY224" s="212" t="s">
        <v>144</v>
      </c>
    </row>
    <row r="225" s="15" customFormat="1">
      <c r="A225" s="15"/>
      <c r="B225" s="219"/>
      <c r="C225" s="15"/>
      <c r="D225" s="193" t="s">
        <v>228</v>
      </c>
      <c r="E225" s="220" t="s">
        <v>1</v>
      </c>
      <c r="F225" s="221" t="s">
        <v>231</v>
      </c>
      <c r="G225" s="15"/>
      <c r="H225" s="222">
        <v>25.68</v>
      </c>
      <c r="I225" s="223"/>
      <c r="J225" s="15"/>
      <c r="K225" s="15"/>
      <c r="L225" s="219"/>
      <c r="M225" s="224"/>
      <c r="N225" s="225"/>
      <c r="O225" s="225"/>
      <c r="P225" s="225"/>
      <c r="Q225" s="225"/>
      <c r="R225" s="225"/>
      <c r="S225" s="225"/>
      <c r="T225" s="22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20" t="s">
        <v>228</v>
      </c>
      <c r="AU225" s="220" t="s">
        <v>88</v>
      </c>
      <c r="AV225" s="15" t="s">
        <v>143</v>
      </c>
      <c r="AW225" s="15" t="s">
        <v>34</v>
      </c>
      <c r="AX225" s="15" t="s">
        <v>86</v>
      </c>
      <c r="AY225" s="220" t="s">
        <v>144</v>
      </c>
    </row>
    <row r="226" s="2" customFormat="1" ht="16.5" customHeight="1">
      <c r="A226" s="38"/>
      <c r="B226" s="179"/>
      <c r="C226" s="235" t="s">
        <v>380</v>
      </c>
      <c r="D226" s="235" t="s">
        <v>371</v>
      </c>
      <c r="E226" s="236" t="s">
        <v>941</v>
      </c>
      <c r="F226" s="237" t="s">
        <v>942</v>
      </c>
      <c r="G226" s="238" t="s">
        <v>264</v>
      </c>
      <c r="H226" s="239">
        <v>51.359999999999999</v>
      </c>
      <c r="I226" s="240"/>
      <c r="J226" s="241">
        <f>ROUND(I226*H226,2)</f>
        <v>0</v>
      </c>
      <c r="K226" s="237" t="s">
        <v>223</v>
      </c>
      <c r="L226" s="242"/>
      <c r="M226" s="243" t="s">
        <v>1</v>
      </c>
      <c r="N226" s="244" t="s">
        <v>44</v>
      </c>
      <c r="O226" s="77"/>
      <c r="P226" s="189">
        <f>O226*H226</f>
        <v>0</v>
      </c>
      <c r="Q226" s="189">
        <v>1</v>
      </c>
      <c r="R226" s="189">
        <f>Q226*H226</f>
        <v>51.359999999999999</v>
      </c>
      <c r="S226" s="189">
        <v>0</v>
      </c>
      <c r="T226" s="19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1" t="s">
        <v>182</v>
      </c>
      <c r="AT226" s="191" t="s">
        <v>371</v>
      </c>
      <c r="AU226" s="191" t="s">
        <v>88</v>
      </c>
      <c r="AY226" s="19" t="s">
        <v>144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86</v>
      </c>
      <c r="BK226" s="192">
        <f>ROUND(I226*H226,2)</f>
        <v>0</v>
      </c>
      <c r="BL226" s="19" t="s">
        <v>143</v>
      </c>
      <c r="BM226" s="191" t="s">
        <v>943</v>
      </c>
    </row>
    <row r="227" s="2" customFormat="1">
      <c r="A227" s="38"/>
      <c r="B227" s="39"/>
      <c r="C227" s="38"/>
      <c r="D227" s="193" t="s">
        <v>152</v>
      </c>
      <c r="E227" s="38"/>
      <c r="F227" s="194" t="s">
        <v>942</v>
      </c>
      <c r="G227" s="38"/>
      <c r="H227" s="38"/>
      <c r="I227" s="195"/>
      <c r="J227" s="38"/>
      <c r="K227" s="38"/>
      <c r="L227" s="39"/>
      <c r="M227" s="196"/>
      <c r="N227" s="197"/>
      <c r="O227" s="77"/>
      <c r="P227" s="77"/>
      <c r="Q227" s="77"/>
      <c r="R227" s="77"/>
      <c r="S227" s="77"/>
      <c r="T227" s="7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152</v>
      </c>
      <c r="AU227" s="19" t="s">
        <v>88</v>
      </c>
    </row>
    <row r="228" s="14" customFormat="1">
      <c r="A228" s="14"/>
      <c r="B228" s="211"/>
      <c r="C228" s="14"/>
      <c r="D228" s="193" t="s">
        <v>228</v>
      </c>
      <c r="E228" s="212" t="s">
        <v>1</v>
      </c>
      <c r="F228" s="213" t="s">
        <v>944</v>
      </c>
      <c r="G228" s="14"/>
      <c r="H228" s="214">
        <v>51.359999999999999</v>
      </c>
      <c r="I228" s="215"/>
      <c r="J228" s="14"/>
      <c r="K228" s="14"/>
      <c r="L228" s="211"/>
      <c r="M228" s="216"/>
      <c r="N228" s="217"/>
      <c r="O228" s="217"/>
      <c r="P228" s="217"/>
      <c r="Q228" s="217"/>
      <c r="R228" s="217"/>
      <c r="S228" s="217"/>
      <c r="T228" s="21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12" t="s">
        <v>228</v>
      </c>
      <c r="AU228" s="212" t="s">
        <v>88</v>
      </c>
      <c r="AV228" s="14" t="s">
        <v>88</v>
      </c>
      <c r="AW228" s="14" t="s">
        <v>34</v>
      </c>
      <c r="AX228" s="14" t="s">
        <v>79</v>
      </c>
      <c r="AY228" s="212" t="s">
        <v>144</v>
      </c>
    </row>
    <row r="229" s="15" customFormat="1">
      <c r="A229" s="15"/>
      <c r="B229" s="219"/>
      <c r="C229" s="15"/>
      <c r="D229" s="193" t="s">
        <v>228</v>
      </c>
      <c r="E229" s="220" t="s">
        <v>1</v>
      </c>
      <c r="F229" s="221" t="s">
        <v>231</v>
      </c>
      <c r="G229" s="15"/>
      <c r="H229" s="222">
        <v>51.359999999999999</v>
      </c>
      <c r="I229" s="223"/>
      <c r="J229" s="15"/>
      <c r="K229" s="15"/>
      <c r="L229" s="219"/>
      <c r="M229" s="224"/>
      <c r="N229" s="225"/>
      <c r="O229" s="225"/>
      <c r="P229" s="225"/>
      <c r="Q229" s="225"/>
      <c r="R229" s="225"/>
      <c r="S229" s="225"/>
      <c r="T229" s="22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20" t="s">
        <v>228</v>
      </c>
      <c r="AU229" s="220" t="s">
        <v>88</v>
      </c>
      <c r="AV229" s="15" t="s">
        <v>143</v>
      </c>
      <c r="AW229" s="15" t="s">
        <v>34</v>
      </c>
      <c r="AX229" s="15" t="s">
        <v>86</v>
      </c>
      <c r="AY229" s="220" t="s">
        <v>144</v>
      </c>
    </row>
    <row r="230" s="2" customFormat="1" ht="24.15" customHeight="1">
      <c r="A230" s="38"/>
      <c r="B230" s="179"/>
      <c r="C230" s="180" t="s">
        <v>387</v>
      </c>
      <c r="D230" s="180" t="s">
        <v>147</v>
      </c>
      <c r="E230" s="181" t="s">
        <v>945</v>
      </c>
      <c r="F230" s="182" t="s">
        <v>946</v>
      </c>
      <c r="G230" s="183" t="s">
        <v>271</v>
      </c>
      <c r="H230" s="184">
        <v>48</v>
      </c>
      <c r="I230" s="185"/>
      <c r="J230" s="186">
        <f>ROUND(I230*H230,2)</f>
        <v>0</v>
      </c>
      <c r="K230" s="182" t="s">
        <v>223</v>
      </c>
      <c r="L230" s="39"/>
      <c r="M230" s="187" t="s">
        <v>1</v>
      </c>
      <c r="N230" s="188" t="s">
        <v>44</v>
      </c>
      <c r="O230" s="77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1" t="s">
        <v>143</v>
      </c>
      <c r="AT230" s="191" t="s">
        <v>147</v>
      </c>
      <c r="AU230" s="191" t="s">
        <v>88</v>
      </c>
      <c r="AY230" s="19" t="s">
        <v>144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86</v>
      </c>
      <c r="BK230" s="192">
        <f>ROUND(I230*H230,2)</f>
        <v>0</v>
      </c>
      <c r="BL230" s="19" t="s">
        <v>143</v>
      </c>
      <c r="BM230" s="191" t="s">
        <v>947</v>
      </c>
    </row>
    <row r="231" s="2" customFormat="1">
      <c r="A231" s="38"/>
      <c r="B231" s="39"/>
      <c r="C231" s="38"/>
      <c r="D231" s="193" t="s">
        <v>152</v>
      </c>
      <c r="E231" s="38"/>
      <c r="F231" s="194" t="s">
        <v>948</v>
      </c>
      <c r="G231" s="38"/>
      <c r="H231" s="38"/>
      <c r="I231" s="195"/>
      <c r="J231" s="38"/>
      <c r="K231" s="38"/>
      <c r="L231" s="39"/>
      <c r="M231" s="196"/>
      <c r="N231" s="197"/>
      <c r="O231" s="77"/>
      <c r="P231" s="77"/>
      <c r="Q231" s="77"/>
      <c r="R231" s="77"/>
      <c r="S231" s="77"/>
      <c r="T231" s="7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152</v>
      </c>
      <c r="AU231" s="19" t="s">
        <v>88</v>
      </c>
    </row>
    <row r="232" s="2" customFormat="1">
      <c r="A232" s="38"/>
      <c r="B232" s="39"/>
      <c r="C232" s="38"/>
      <c r="D232" s="202" t="s">
        <v>226</v>
      </c>
      <c r="E232" s="38"/>
      <c r="F232" s="203" t="s">
        <v>949</v>
      </c>
      <c r="G232" s="38"/>
      <c r="H232" s="38"/>
      <c r="I232" s="195"/>
      <c r="J232" s="38"/>
      <c r="K232" s="38"/>
      <c r="L232" s="39"/>
      <c r="M232" s="196"/>
      <c r="N232" s="197"/>
      <c r="O232" s="77"/>
      <c r="P232" s="77"/>
      <c r="Q232" s="77"/>
      <c r="R232" s="77"/>
      <c r="S232" s="77"/>
      <c r="T232" s="7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226</v>
      </c>
      <c r="AU232" s="19" t="s">
        <v>88</v>
      </c>
    </row>
    <row r="233" s="13" customFormat="1">
      <c r="A233" s="13"/>
      <c r="B233" s="204"/>
      <c r="C233" s="13"/>
      <c r="D233" s="193" t="s">
        <v>228</v>
      </c>
      <c r="E233" s="205" t="s">
        <v>1</v>
      </c>
      <c r="F233" s="206" t="s">
        <v>869</v>
      </c>
      <c r="G233" s="13"/>
      <c r="H233" s="205" t="s">
        <v>1</v>
      </c>
      <c r="I233" s="207"/>
      <c r="J233" s="13"/>
      <c r="K233" s="13"/>
      <c r="L233" s="204"/>
      <c r="M233" s="208"/>
      <c r="N233" s="209"/>
      <c r="O233" s="209"/>
      <c r="P233" s="209"/>
      <c r="Q233" s="209"/>
      <c r="R233" s="209"/>
      <c r="S233" s="209"/>
      <c r="T233" s="21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5" t="s">
        <v>228</v>
      </c>
      <c r="AU233" s="205" t="s">
        <v>88</v>
      </c>
      <c r="AV233" s="13" t="s">
        <v>86</v>
      </c>
      <c r="AW233" s="13" t="s">
        <v>34</v>
      </c>
      <c r="AX233" s="13" t="s">
        <v>79</v>
      </c>
      <c r="AY233" s="205" t="s">
        <v>144</v>
      </c>
    </row>
    <row r="234" s="14" customFormat="1">
      <c r="A234" s="14"/>
      <c r="B234" s="211"/>
      <c r="C234" s="14"/>
      <c r="D234" s="193" t="s">
        <v>228</v>
      </c>
      <c r="E234" s="212" t="s">
        <v>1</v>
      </c>
      <c r="F234" s="213" t="s">
        <v>950</v>
      </c>
      <c r="G234" s="14"/>
      <c r="H234" s="214">
        <v>57.600000000000001</v>
      </c>
      <c r="I234" s="215"/>
      <c r="J234" s="14"/>
      <c r="K234" s="14"/>
      <c r="L234" s="211"/>
      <c r="M234" s="216"/>
      <c r="N234" s="217"/>
      <c r="O234" s="217"/>
      <c r="P234" s="217"/>
      <c r="Q234" s="217"/>
      <c r="R234" s="217"/>
      <c r="S234" s="217"/>
      <c r="T234" s="21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12" t="s">
        <v>228</v>
      </c>
      <c r="AU234" s="212" t="s">
        <v>88</v>
      </c>
      <c r="AV234" s="14" t="s">
        <v>88</v>
      </c>
      <c r="AW234" s="14" t="s">
        <v>34</v>
      </c>
      <c r="AX234" s="14" t="s">
        <v>79</v>
      </c>
      <c r="AY234" s="212" t="s">
        <v>144</v>
      </c>
    </row>
    <row r="235" s="13" customFormat="1">
      <c r="A235" s="13"/>
      <c r="B235" s="204"/>
      <c r="C235" s="13"/>
      <c r="D235" s="193" t="s">
        <v>228</v>
      </c>
      <c r="E235" s="205" t="s">
        <v>1</v>
      </c>
      <c r="F235" s="206" t="s">
        <v>871</v>
      </c>
      <c r="G235" s="13"/>
      <c r="H235" s="205" t="s">
        <v>1</v>
      </c>
      <c r="I235" s="207"/>
      <c r="J235" s="13"/>
      <c r="K235" s="13"/>
      <c r="L235" s="204"/>
      <c r="M235" s="208"/>
      <c r="N235" s="209"/>
      <c r="O235" s="209"/>
      <c r="P235" s="209"/>
      <c r="Q235" s="209"/>
      <c r="R235" s="209"/>
      <c r="S235" s="209"/>
      <c r="T235" s="21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5" t="s">
        <v>228</v>
      </c>
      <c r="AU235" s="205" t="s">
        <v>88</v>
      </c>
      <c r="AV235" s="13" t="s">
        <v>86</v>
      </c>
      <c r="AW235" s="13" t="s">
        <v>34</v>
      </c>
      <c r="AX235" s="13" t="s">
        <v>79</v>
      </c>
      <c r="AY235" s="205" t="s">
        <v>144</v>
      </c>
    </row>
    <row r="236" s="14" customFormat="1">
      <c r="A236" s="14"/>
      <c r="B236" s="211"/>
      <c r="C236" s="14"/>
      <c r="D236" s="193" t="s">
        <v>228</v>
      </c>
      <c r="E236" s="212" t="s">
        <v>1</v>
      </c>
      <c r="F236" s="213" t="s">
        <v>951</v>
      </c>
      <c r="G236" s="14"/>
      <c r="H236" s="214">
        <v>-14.4</v>
      </c>
      <c r="I236" s="215"/>
      <c r="J236" s="14"/>
      <c r="K236" s="14"/>
      <c r="L236" s="211"/>
      <c r="M236" s="216"/>
      <c r="N236" s="217"/>
      <c r="O236" s="217"/>
      <c r="P236" s="217"/>
      <c r="Q236" s="217"/>
      <c r="R236" s="217"/>
      <c r="S236" s="217"/>
      <c r="T236" s="21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12" t="s">
        <v>228</v>
      </c>
      <c r="AU236" s="212" t="s">
        <v>88</v>
      </c>
      <c r="AV236" s="14" t="s">
        <v>88</v>
      </c>
      <c r="AW236" s="14" t="s">
        <v>34</v>
      </c>
      <c r="AX236" s="14" t="s">
        <v>79</v>
      </c>
      <c r="AY236" s="212" t="s">
        <v>144</v>
      </c>
    </row>
    <row r="237" s="13" customFormat="1">
      <c r="A237" s="13"/>
      <c r="B237" s="204"/>
      <c r="C237" s="13"/>
      <c r="D237" s="193" t="s">
        <v>228</v>
      </c>
      <c r="E237" s="205" t="s">
        <v>1</v>
      </c>
      <c r="F237" s="206" t="s">
        <v>873</v>
      </c>
      <c r="G237" s="13"/>
      <c r="H237" s="205" t="s">
        <v>1</v>
      </c>
      <c r="I237" s="207"/>
      <c r="J237" s="13"/>
      <c r="K237" s="13"/>
      <c r="L237" s="204"/>
      <c r="M237" s="208"/>
      <c r="N237" s="209"/>
      <c r="O237" s="209"/>
      <c r="P237" s="209"/>
      <c r="Q237" s="209"/>
      <c r="R237" s="209"/>
      <c r="S237" s="209"/>
      <c r="T237" s="21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05" t="s">
        <v>228</v>
      </c>
      <c r="AU237" s="205" t="s">
        <v>88</v>
      </c>
      <c r="AV237" s="13" t="s">
        <v>86</v>
      </c>
      <c r="AW237" s="13" t="s">
        <v>34</v>
      </c>
      <c r="AX237" s="13" t="s">
        <v>79</v>
      </c>
      <c r="AY237" s="205" t="s">
        <v>144</v>
      </c>
    </row>
    <row r="238" s="14" customFormat="1">
      <c r="A238" s="14"/>
      <c r="B238" s="211"/>
      <c r="C238" s="14"/>
      <c r="D238" s="193" t="s">
        <v>228</v>
      </c>
      <c r="E238" s="212" t="s">
        <v>1</v>
      </c>
      <c r="F238" s="213" t="s">
        <v>952</v>
      </c>
      <c r="G238" s="14"/>
      <c r="H238" s="214">
        <v>4.7999999999999998</v>
      </c>
      <c r="I238" s="215"/>
      <c r="J238" s="14"/>
      <c r="K238" s="14"/>
      <c r="L238" s="211"/>
      <c r="M238" s="216"/>
      <c r="N238" s="217"/>
      <c r="O238" s="217"/>
      <c r="P238" s="217"/>
      <c r="Q238" s="217"/>
      <c r="R238" s="217"/>
      <c r="S238" s="217"/>
      <c r="T238" s="21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12" t="s">
        <v>228</v>
      </c>
      <c r="AU238" s="212" t="s">
        <v>88</v>
      </c>
      <c r="AV238" s="14" t="s">
        <v>88</v>
      </c>
      <c r="AW238" s="14" t="s">
        <v>34</v>
      </c>
      <c r="AX238" s="14" t="s">
        <v>79</v>
      </c>
      <c r="AY238" s="212" t="s">
        <v>144</v>
      </c>
    </row>
    <row r="239" s="15" customFormat="1">
      <c r="A239" s="15"/>
      <c r="B239" s="219"/>
      <c r="C239" s="15"/>
      <c r="D239" s="193" t="s">
        <v>228</v>
      </c>
      <c r="E239" s="220" t="s">
        <v>1</v>
      </c>
      <c r="F239" s="221" t="s">
        <v>231</v>
      </c>
      <c r="G239" s="15"/>
      <c r="H239" s="222">
        <v>48</v>
      </c>
      <c r="I239" s="223"/>
      <c r="J239" s="15"/>
      <c r="K239" s="15"/>
      <c r="L239" s="219"/>
      <c r="M239" s="224"/>
      <c r="N239" s="225"/>
      <c r="O239" s="225"/>
      <c r="P239" s="225"/>
      <c r="Q239" s="225"/>
      <c r="R239" s="225"/>
      <c r="S239" s="225"/>
      <c r="T239" s="22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20" t="s">
        <v>228</v>
      </c>
      <c r="AU239" s="220" t="s">
        <v>88</v>
      </c>
      <c r="AV239" s="15" t="s">
        <v>143</v>
      </c>
      <c r="AW239" s="15" t="s">
        <v>34</v>
      </c>
      <c r="AX239" s="15" t="s">
        <v>86</v>
      </c>
      <c r="AY239" s="220" t="s">
        <v>144</v>
      </c>
    </row>
    <row r="240" s="2" customFormat="1" ht="21.75" customHeight="1">
      <c r="A240" s="38"/>
      <c r="B240" s="179"/>
      <c r="C240" s="180" t="s">
        <v>393</v>
      </c>
      <c r="D240" s="180" t="s">
        <v>147</v>
      </c>
      <c r="E240" s="181" t="s">
        <v>953</v>
      </c>
      <c r="F240" s="182" t="s">
        <v>954</v>
      </c>
      <c r="G240" s="183" t="s">
        <v>303</v>
      </c>
      <c r="H240" s="184">
        <v>2</v>
      </c>
      <c r="I240" s="185"/>
      <c r="J240" s="186">
        <f>ROUND(I240*H240,2)</f>
        <v>0</v>
      </c>
      <c r="K240" s="182" t="s">
        <v>1</v>
      </c>
      <c r="L240" s="39"/>
      <c r="M240" s="187" t="s">
        <v>1</v>
      </c>
      <c r="N240" s="188" t="s">
        <v>44</v>
      </c>
      <c r="O240" s="77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1" t="s">
        <v>143</v>
      </c>
      <c r="AT240" s="191" t="s">
        <v>147</v>
      </c>
      <c r="AU240" s="191" t="s">
        <v>88</v>
      </c>
      <c r="AY240" s="19" t="s">
        <v>144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86</v>
      </c>
      <c r="BK240" s="192">
        <f>ROUND(I240*H240,2)</f>
        <v>0</v>
      </c>
      <c r="BL240" s="19" t="s">
        <v>143</v>
      </c>
      <c r="BM240" s="191" t="s">
        <v>955</v>
      </c>
    </row>
    <row r="241" s="2" customFormat="1">
      <c r="A241" s="38"/>
      <c r="B241" s="39"/>
      <c r="C241" s="38"/>
      <c r="D241" s="193" t="s">
        <v>152</v>
      </c>
      <c r="E241" s="38"/>
      <c r="F241" s="194" t="s">
        <v>954</v>
      </c>
      <c r="G241" s="38"/>
      <c r="H241" s="38"/>
      <c r="I241" s="195"/>
      <c r="J241" s="38"/>
      <c r="K241" s="38"/>
      <c r="L241" s="39"/>
      <c r="M241" s="196"/>
      <c r="N241" s="197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152</v>
      </c>
      <c r="AU241" s="19" t="s">
        <v>88</v>
      </c>
    </row>
    <row r="242" s="12" customFormat="1" ht="22.8" customHeight="1">
      <c r="A242" s="12"/>
      <c r="B242" s="166"/>
      <c r="C242" s="12"/>
      <c r="D242" s="167" t="s">
        <v>78</v>
      </c>
      <c r="E242" s="177" t="s">
        <v>158</v>
      </c>
      <c r="F242" s="177" t="s">
        <v>316</v>
      </c>
      <c r="G242" s="12"/>
      <c r="H242" s="12"/>
      <c r="I242" s="169"/>
      <c r="J242" s="178">
        <f>BK242</f>
        <v>0</v>
      </c>
      <c r="K242" s="12"/>
      <c r="L242" s="166"/>
      <c r="M242" s="171"/>
      <c r="N242" s="172"/>
      <c r="O242" s="172"/>
      <c r="P242" s="173">
        <f>SUM(P243:P245)</f>
        <v>0</v>
      </c>
      <c r="Q242" s="172"/>
      <c r="R242" s="173">
        <f>SUM(R243:R245)</f>
        <v>0</v>
      </c>
      <c r="S242" s="172"/>
      <c r="T242" s="174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7" t="s">
        <v>86</v>
      </c>
      <c r="AT242" s="175" t="s">
        <v>78</v>
      </c>
      <c r="AU242" s="175" t="s">
        <v>86</v>
      </c>
      <c r="AY242" s="167" t="s">
        <v>144</v>
      </c>
      <c r="BK242" s="176">
        <f>SUM(BK243:BK245)</f>
        <v>0</v>
      </c>
    </row>
    <row r="243" s="2" customFormat="1" ht="21.75" customHeight="1">
      <c r="A243" s="38"/>
      <c r="B243" s="179"/>
      <c r="C243" s="180" t="s">
        <v>7</v>
      </c>
      <c r="D243" s="180" t="s">
        <v>147</v>
      </c>
      <c r="E243" s="181" t="s">
        <v>956</v>
      </c>
      <c r="F243" s="182" t="s">
        <v>957</v>
      </c>
      <c r="G243" s="183" t="s">
        <v>222</v>
      </c>
      <c r="H243" s="184">
        <v>72</v>
      </c>
      <c r="I243" s="185"/>
      <c r="J243" s="186">
        <f>ROUND(I243*H243,2)</f>
        <v>0</v>
      </c>
      <c r="K243" s="182" t="s">
        <v>223</v>
      </c>
      <c r="L243" s="39"/>
      <c r="M243" s="187" t="s">
        <v>1</v>
      </c>
      <c r="N243" s="188" t="s">
        <v>44</v>
      </c>
      <c r="O243" s="77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1" t="s">
        <v>143</v>
      </c>
      <c r="AT243" s="191" t="s">
        <v>147</v>
      </c>
      <c r="AU243" s="191" t="s">
        <v>88</v>
      </c>
      <c r="AY243" s="19" t="s">
        <v>144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9" t="s">
        <v>86</v>
      </c>
      <c r="BK243" s="192">
        <f>ROUND(I243*H243,2)</f>
        <v>0</v>
      </c>
      <c r="BL243" s="19" t="s">
        <v>143</v>
      </c>
      <c r="BM243" s="191" t="s">
        <v>958</v>
      </c>
    </row>
    <row r="244" s="2" customFormat="1">
      <c r="A244" s="38"/>
      <c r="B244" s="39"/>
      <c r="C244" s="38"/>
      <c r="D244" s="193" t="s">
        <v>152</v>
      </c>
      <c r="E244" s="38"/>
      <c r="F244" s="194" t="s">
        <v>959</v>
      </c>
      <c r="G244" s="38"/>
      <c r="H244" s="38"/>
      <c r="I244" s="195"/>
      <c r="J244" s="38"/>
      <c r="K244" s="38"/>
      <c r="L244" s="39"/>
      <c r="M244" s="196"/>
      <c r="N244" s="197"/>
      <c r="O244" s="77"/>
      <c r="P244" s="77"/>
      <c r="Q244" s="77"/>
      <c r="R244" s="77"/>
      <c r="S244" s="77"/>
      <c r="T244" s="7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152</v>
      </c>
      <c r="AU244" s="19" t="s">
        <v>88</v>
      </c>
    </row>
    <row r="245" s="2" customFormat="1">
      <c r="A245" s="38"/>
      <c r="B245" s="39"/>
      <c r="C245" s="38"/>
      <c r="D245" s="202" t="s">
        <v>226</v>
      </c>
      <c r="E245" s="38"/>
      <c r="F245" s="203" t="s">
        <v>960</v>
      </c>
      <c r="G245" s="38"/>
      <c r="H245" s="38"/>
      <c r="I245" s="195"/>
      <c r="J245" s="38"/>
      <c r="K245" s="38"/>
      <c r="L245" s="39"/>
      <c r="M245" s="196"/>
      <c r="N245" s="197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226</v>
      </c>
      <c r="AU245" s="19" t="s">
        <v>88</v>
      </c>
    </row>
    <row r="246" s="12" customFormat="1" ht="22.8" customHeight="1">
      <c r="A246" s="12"/>
      <c r="B246" s="166"/>
      <c r="C246" s="12"/>
      <c r="D246" s="167" t="s">
        <v>78</v>
      </c>
      <c r="E246" s="177" t="s">
        <v>143</v>
      </c>
      <c r="F246" s="177" t="s">
        <v>651</v>
      </c>
      <c r="G246" s="12"/>
      <c r="H246" s="12"/>
      <c r="I246" s="169"/>
      <c r="J246" s="178">
        <f>BK246</f>
        <v>0</v>
      </c>
      <c r="K246" s="12"/>
      <c r="L246" s="166"/>
      <c r="M246" s="171"/>
      <c r="N246" s="172"/>
      <c r="O246" s="172"/>
      <c r="P246" s="173">
        <f>SUM(P247:P254)</f>
        <v>0</v>
      </c>
      <c r="Q246" s="172"/>
      <c r="R246" s="173">
        <f>SUM(R247:R254)</f>
        <v>9.9832656000000011</v>
      </c>
      <c r="S246" s="172"/>
      <c r="T246" s="174">
        <f>SUM(T247:T254)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67" t="s">
        <v>86</v>
      </c>
      <c r="AT246" s="175" t="s">
        <v>78</v>
      </c>
      <c r="AU246" s="175" t="s">
        <v>86</v>
      </c>
      <c r="AY246" s="167" t="s">
        <v>144</v>
      </c>
      <c r="BK246" s="176">
        <f>SUM(BK247:BK254)</f>
        <v>0</v>
      </c>
    </row>
    <row r="247" s="2" customFormat="1" ht="24.15" customHeight="1">
      <c r="A247" s="38"/>
      <c r="B247" s="179"/>
      <c r="C247" s="180" t="s">
        <v>405</v>
      </c>
      <c r="D247" s="180" t="s">
        <v>147</v>
      </c>
      <c r="E247" s="181" t="s">
        <v>961</v>
      </c>
      <c r="F247" s="182" t="s">
        <v>962</v>
      </c>
      <c r="G247" s="183" t="s">
        <v>234</v>
      </c>
      <c r="H247" s="184">
        <v>5.2800000000000002</v>
      </c>
      <c r="I247" s="185"/>
      <c r="J247" s="186">
        <f>ROUND(I247*H247,2)</f>
        <v>0</v>
      </c>
      <c r="K247" s="182" t="s">
        <v>223</v>
      </c>
      <c r="L247" s="39"/>
      <c r="M247" s="187" t="s">
        <v>1</v>
      </c>
      <c r="N247" s="188" t="s">
        <v>44</v>
      </c>
      <c r="O247" s="77"/>
      <c r="P247" s="189">
        <f>O247*H247</f>
        <v>0</v>
      </c>
      <c r="Q247" s="189">
        <v>1.8907700000000001</v>
      </c>
      <c r="R247" s="189">
        <f>Q247*H247</f>
        <v>9.9832656000000011</v>
      </c>
      <c r="S247" s="189">
        <v>0</v>
      </c>
      <c r="T247" s="19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1" t="s">
        <v>143</v>
      </c>
      <c r="AT247" s="191" t="s">
        <v>147</v>
      </c>
      <c r="AU247" s="191" t="s">
        <v>88</v>
      </c>
      <c r="AY247" s="19" t="s">
        <v>144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86</v>
      </c>
      <c r="BK247" s="192">
        <f>ROUND(I247*H247,2)</f>
        <v>0</v>
      </c>
      <c r="BL247" s="19" t="s">
        <v>143</v>
      </c>
      <c r="BM247" s="191" t="s">
        <v>963</v>
      </c>
    </row>
    <row r="248" s="2" customFormat="1">
      <c r="A248" s="38"/>
      <c r="B248" s="39"/>
      <c r="C248" s="38"/>
      <c r="D248" s="193" t="s">
        <v>152</v>
      </c>
      <c r="E248" s="38"/>
      <c r="F248" s="194" t="s">
        <v>964</v>
      </c>
      <c r="G248" s="38"/>
      <c r="H248" s="38"/>
      <c r="I248" s="195"/>
      <c r="J248" s="38"/>
      <c r="K248" s="38"/>
      <c r="L248" s="39"/>
      <c r="M248" s="196"/>
      <c r="N248" s="197"/>
      <c r="O248" s="77"/>
      <c r="P248" s="77"/>
      <c r="Q248" s="77"/>
      <c r="R248" s="77"/>
      <c r="S248" s="77"/>
      <c r="T248" s="7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9" t="s">
        <v>152</v>
      </c>
      <c r="AU248" s="19" t="s">
        <v>88</v>
      </c>
    </row>
    <row r="249" s="2" customFormat="1">
      <c r="A249" s="38"/>
      <c r="B249" s="39"/>
      <c r="C249" s="38"/>
      <c r="D249" s="202" t="s">
        <v>226</v>
      </c>
      <c r="E249" s="38"/>
      <c r="F249" s="203" t="s">
        <v>965</v>
      </c>
      <c r="G249" s="38"/>
      <c r="H249" s="38"/>
      <c r="I249" s="195"/>
      <c r="J249" s="38"/>
      <c r="K249" s="38"/>
      <c r="L249" s="39"/>
      <c r="M249" s="196"/>
      <c r="N249" s="197"/>
      <c r="O249" s="77"/>
      <c r="P249" s="77"/>
      <c r="Q249" s="77"/>
      <c r="R249" s="77"/>
      <c r="S249" s="77"/>
      <c r="T249" s="7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226</v>
      </c>
      <c r="AU249" s="19" t="s">
        <v>88</v>
      </c>
    </row>
    <row r="250" s="14" customFormat="1">
      <c r="A250" s="14"/>
      <c r="B250" s="211"/>
      <c r="C250" s="14"/>
      <c r="D250" s="193" t="s">
        <v>228</v>
      </c>
      <c r="E250" s="212" t="s">
        <v>1</v>
      </c>
      <c r="F250" s="213" t="s">
        <v>966</v>
      </c>
      <c r="G250" s="14"/>
      <c r="H250" s="214">
        <v>5.7599999999999998</v>
      </c>
      <c r="I250" s="215"/>
      <c r="J250" s="14"/>
      <c r="K250" s="14"/>
      <c r="L250" s="211"/>
      <c r="M250" s="216"/>
      <c r="N250" s="217"/>
      <c r="O250" s="217"/>
      <c r="P250" s="217"/>
      <c r="Q250" s="217"/>
      <c r="R250" s="217"/>
      <c r="S250" s="217"/>
      <c r="T250" s="21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12" t="s">
        <v>228</v>
      </c>
      <c r="AU250" s="212" t="s">
        <v>88</v>
      </c>
      <c r="AV250" s="14" t="s">
        <v>88</v>
      </c>
      <c r="AW250" s="14" t="s">
        <v>34</v>
      </c>
      <c r="AX250" s="14" t="s">
        <v>79</v>
      </c>
      <c r="AY250" s="212" t="s">
        <v>144</v>
      </c>
    </row>
    <row r="251" s="14" customFormat="1">
      <c r="A251" s="14"/>
      <c r="B251" s="211"/>
      <c r="C251" s="14"/>
      <c r="D251" s="193" t="s">
        <v>228</v>
      </c>
      <c r="E251" s="212" t="s">
        <v>1</v>
      </c>
      <c r="F251" s="213" t="s">
        <v>967</v>
      </c>
      <c r="G251" s="14"/>
      <c r="H251" s="214">
        <v>0.47999999999999998</v>
      </c>
      <c r="I251" s="215"/>
      <c r="J251" s="14"/>
      <c r="K251" s="14"/>
      <c r="L251" s="211"/>
      <c r="M251" s="216"/>
      <c r="N251" s="217"/>
      <c r="O251" s="217"/>
      <c r="P251" s="217"/>
      <c r="Q251" s="217"/>
      <c r="R251" s="217"/>
      <c r="S251" s="217"/>
      <c r="T251" s="21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12" t="s">
        <v>228</v>
      </c>
      <c r="AU251" s="212" t="s">
        <v>88</v>
      </c>
      <c r="AV251" s="14" t="s">
        <v>88</v>
      </c>
      <c r="AW251" s="14" t="s">
        <v>34</v>
      </c>
      <c r="AX251" s="14" t="s">
        <v>79</v>
      </c>
      <c r="AY251" s="212" t="s">
        <v>144</v>
      </c>
    </row>
    <row r="252" s="13" customFormat="1">
      <c r="A252" s="13"/>
      <c r="B252" s="204"/>
      <c r="C252" s="13"/>
      <c r="D252" s="193" t="s">
        <v>228</v>
      </c>
      <c r="E252" s="205" t="s">
        <v>1</v>
      </c>
      <c r="F252" s="206" t="s">
        <v>939</v>
      </c>
      <c r="G252" s="13"/>
      <c r="H252" s="205" t="s">
        <v>1</v>
      </c>
      <c r="I252" s="207"/>
      <c r="J252" s="13"/>
      <c r="K252" s="13"/>
      <c r="L252" s="204"/>
      <c r="M252" s="208"/>
      <c r="N252" s="209"/>
      <c r="O252" s="209"/>
      <c r="P252" s="209"/>
      <c r="Q252" s="209"/>
      <c r="R252" s="209"/>
      <c r="S252" s="209"/>
      <c r="T252" s="21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5" t="s">
        <v>228</v>
      </c>
      <c r="AU252" s="205" t="s">
        <v>88</v>
      </c>
      <c r="AV252" s="13" t="s">
        <v>86</v>
      </c>
      <c r="AW252" s="13" t="s">
        <v>34</v>
      </c>
      <c r="AX252" s="13" t="s">
        <v>79</v>
      </c>
      <c r="AY252" s="205" t="s">
        <v>144</v>
      </c>
    </row>
    <row r="253" s="14" customFormat="1">
      <c r="A253" s="14"/>
      <c r="B253" s="211"/>
      <c r="C253" s="14"/>
      <c r="D253" s="193" t="s">
        <v>228</v>
      </c>
      <c r="E253" s="212" t="s">
        <v>1</v>
      </c>
      <c r="F253" s="213" t="s">
        <v>968</v>
      </c>
      <c r="G253" s="14"/>
      <c r="H253" s="214">
        <v>-0.95999999999999996</v>
      </c>
      <c r="I253" s="215"/>
      <c r="J253" s="14"/>
      <c r="K253" s="14"/>
      <c r="L253" s="211"/>
      <c r="M253" s="216"/>
      <c r="N253" s="217"/>
      <c r="O253" s="217"/>
      <c r="P253" s="217"/>
      <c r="Q253" s="217"/>
      <c r="R253" s="217"/>
      <c r="S253" s="217"/>
      <c r="T253" s="21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12" t="s">
        <v>228</v>
      </c>
      <c r="AU253" s="212" t="s">
        <v>88</v>
      </c>
      <c r="AV253" s="14" t="s">
        <v>88</v>
      </c>
      <c r="AW253" s="14" t="s">
        <v>34</v>
      </c>
      <c r="AX253" s="14" t="s">
        <v>79</v>
      </c>
      <c r="AY253" s="212" t="s">
        <v>144</v>
      </c>
    </row>
    <row r="254" s="15" customFormat="1">
      <c r="A254" s="15"/>
      <c r="B254" s="219"/>
      <c r="C254" s="15"/>
      <c r="D254" s="193" t="s">
        <v>228</v>
      </c>
      <c r="E254" s="220" t="s">
        <v>1</v>
      </c>
      <c r="F254" s="221" t="s">
        <v>231</v>
      </c>
      <c r="G254" s="15"/>
      <c r="H254" s="222">
        <v>5.2800000000000002</v>
      </c>
      <c r="I254" s="223"/>
      <c r="J254" s="15"/>
      <c r="K254" s="15"/>
      <c r="L254" s="219"/>
      <c r="M254" s="224"/>
      <c r="N254" s="225"/>
      <c r="O254" s="225"/>
      <c r="P254" s="225"/>
      <c r="Q254" s="225"/>
      <c r="R254" s="225"/>
      <c r="S254" s="225"/>
      <c r="T254" s="22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20" t="s">
        <v>228</v>
      </c>
      <c r="AU254" s="220" t="s">
        <v>88</v>
      </c>
      <c r="AV254" s="15" t="s">
        <v>143</v>
      </c>
      <c r="AW254" s="15" t="s">
        <v>34</v>
      </c>
      <c r="AX254" s="15" t="s">
        <v>86</v>
      </c>
      <c r="AY254" s="220" t="s">
        <v>144</v>
      </c>
    </row>
    <row r="255" s="12" customFormat="1" ht="22.8" customHeight="1">
      <c r="A255" s="12"/>
      <c r="B255" s="166"/>
      <c r="C255" s="12"/>
      <c r="D255" s="167" t="s">
        <v>78</v>
      </c>
      <c r="E255" s="177" t="s">
        <v>182</v>
      </c>
      <c r="F255" s="177" t="s">
        <v>684</v>
      </c>
      <c r="G255" s="12"/>
      <c r="H255" s="12"/>
      <c r="I255" s="169"/>
      <c r="J255" s="178">
        <f>BK255</f>
        <v>0</v>
      </c>
      <c r="K255" s="12"/>
      <c r="L255" s="166"/>
      <c r="M255" s="171"/>
      <c r="N255" s="172"/>
      <c r="O255" s="172"/>
      <c r="P255" s="173">
        <f>SUM(P256:P319)</f>
        <v>0</v>
      </c>
      <c r="Q255" s="172"/>
      <c r="R255" s="173">
        <f>SUM(R256:R319)</f>
        <v>16.154300000000003</v>
      </c>
      <c r="S255" s="172"/>
      <c r="T255" s="174">
        <f>SUM(T256:T319)</f>
        <v>25.919999999999998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7" t="s">
        <v>86</v>
      </c>
      <c r="AT255" s="175" t="s">
        <v>78</v>
      </c>
      <c r="AU255" s="175" t="s">
        <v>86</v>
      </c>
      <c r="AY255" s="167" t="s">
        <v>144</v>
      </c>
      <c r="BK255" s="176">
        <f>SUM(BK256:BK319)</f>
        <v>0</v>
      </c>
    </row>
    <row r="256" s="2" customFormat="1" ht="21.75" customHeight="1">
      <c r="A256" s="38"/>
      <c r="B256" s="179"/>
      <c r="C256" s="180" t="s">
        <v>411</v>
      </c>
      <c r="D256" s="180" t="s">
        <v>147</v>
      </c>
      <c r="E256" s="181" t="s">
        <v>685</v>
      </c>
      <c r="F256" s="182" t="s">
        <v>686</v>
      </c>
      <c r="G256" s="183" t="s">
        <v>222</v>
      </c>
      <c r="H256" s="184">
        <v>72</v>
      </c>
      <c r="I256" s="185"/>
      <c r="J256" s="186">
        <f>ROUND(I256*H256,2)</f>
        <v>0</v>
      </c>
      <c r="K256" s="182" t="s">
        <v>223</v>
      </c>
      <c r="L256" s="39"/>
      <c r="M256" s="187" t="s">
        <v>1</v>
      </c>
      <c r="N256" s="188" t="s">
        <v>44</v>
      </c>
      <c r="O256" s="77"/>
      <c r="P256" s="189">
        <f>O256*H256</f>
        <v>0</v>
      </c>
      <c r="Q256" s="189">
        <v>0</v>
      </c>
      <c r="R256" s="189">
        <f>Q256*H256</f>
        <v>0</v>
      </c>
      <c r="S256" s="189">
        <v>0.35999999999999999</v>
      </c>
      <c r="T256" s="190">
        <f>S256*H256</f>
        <v>25.919999999999998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1" t="s">
        <v>143</v>
      </c>
      <c r="AT256" s="191" t="s">
        <v>147</v>
      </c>
      <c r="AU256" s="191" t="s">
        <v>88</v>
      </c>
      <c r="AY256" s="19" t="s">
        <v>144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9" t="s">
        <v>86</v>
      </c>
      <c r="BK256" s="192">
        <f>ROUND(I256*H256,2)</f>
        <v>0</v>
      </c>
      <c r="BL256" s="19" t="s">
        <v>143</v>
      </c>
      <c r="BM256" s="191" t="s">
        <v>969</v>
      </c>
    </row>
    <row r="257" s="2" customFormat="1">
      <c r="A257" s="38"/>
      <c r="B257" s="39"/>
      <c r="C257" s="38"/>
      <c r="D257" s="193" t="s">
        <v>152</v>
      </c>
      <c r="E257" s="38"/>
      <c r="F257" s="194" t="s">
        <v>688</v>
      </c>
      <c r="G257" s="38"/>
      <c r="H257" s="38"/>
      <c r="I257" s="195"/>
      <c r="J257" s="38"/>
      <c r="K257" s="38"/>
      <c r="L257" s="39"/>
      <c r="M257" s="196"/>
      <c r="N257" s="197"/>
      <c r="O257" s="77"/>
      <c r="P257" s="77"/>
      <c r="Q257" s="77"/>
      <c r="R257" s="77"/>
      <c r="S257" s="77"/>
      <c r="T257" s="7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152</v>
      </c>
      <c r="AU257" s="19" t="s">
        <v>88</v>
      </c>
    </row>
    <row r="258" s="2" customFormat="1">
      <c r="A258" s="38"/>
      <c r="B258" s="39"/>
      <c r="C258" s="38"/>
      <c r="D258" s="202" t="s">
        <v>226</v>
      </c>
      <c r="E258" s="38"/>
      <c r="F258" s="203" t="s">
        <v>689</v>
      </c>
      <c r="G258" s="38"/>
      <c r="H258" s="38"/>
      <c r="I258" s="195"/>
      <c r="J258" s="38"/>
      <c r="K258" s="38"/>
      <c r="L258" s="39"/>
      <c r="M258" s="196"/>
      <c r="N258" s="197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226</v>
      </c>
      <c r="AU258" s="19" t="s">
        <v>88</v>
      </c>
    </row>
    <row r="259" s="2" customFormat="1" ht="24.15" customHeight="1">
      <c r="A259" s="38"/>
      <c r="B259" s="179"/>
      <c r="C259" s="180" t="s">
        <v>415</v>
      </c>
      <c r="D259" s="180" t="s">
        <v>147</v>
      </c>
      <c r="E259" s="181" t="s">
        <v>970</v>
      </c>
      <c r="F259" s="182" t="s">
        <v>971</v>
      </c>
      <c r="G259" s="183" t="s">
        <v>222</v>
      </c>
      <c r="H259" s="184">
        <v>6</v>
      </c>
      <c r="I259" s="185"/>
      <c r="J259" s="186">
        <f>ROUND(I259*H259,2)</f>
        <v>0</v>
      </c>
      <c r="K259" s="182" t="s">
        <v>223</v>
      </c>
      <c r="L259" s="39"/>
      <c r="M259" s="187" t="s">
        <v>1</v>
      </c>
      <c r="N259" s="188" t="s">
        <v>44</v>
      </c>
      <c r="O259" s="77"/>
      <c r="P259" s="189">
        <f>O259*H259</f>
        <v>0</v>
      </c>
      <c r="Q259" s="189">
        <v>0.0027899999999999999</v>
      </c>
      <c r="R259" s="189">
        <f>Q259*H259</f>
        <v>0.016739999999999998</v>
      </c>
      <c r="S259" s="189">
        <v>0</v>
      </c>
      <c r="T259" s="19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1" t="s">
        <v>143</v>
      </c>
      <c r="AT259" s="191" t="s">
        <v>147</v>
      </c>
      <c r="AU259" s="191" t="s">
        <v>88</v>
      </c>
      <c r="AY259" s="19" t="s">
        <v>144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86</v>
      </c>
      <c r="BK259" s="192">
        <f>ROUND(I259*H259,2)</f>
        <v>0</v>
      </c>
      <c r="BL259" s="19" t="s">
        <v>143</v>
      </c>
      <c r="BM259" s="191" t="s">
        <v>972</v>
      </c>
    </row>
    <row r="260" s="2" customFormat="1">
      <c r="A260" s="38"/>
      <c r="B260" s="39"/>
      <c r="C260" s="38"/>
      <c r="D260" s="193" t="s">
        <v>152</v>
      </c>
      <c r="E260" s="38"/>
      <c r="F260" s="194" t="s">
        <v>973</v>
      </c>
      <c r="G260" s="38"/>
      <c r="H260" s="38"/>
      <c r="I260" s="195"/>
      <c r="J260" s="38"/>
      <c r="K260" s="38"/>
      <c r="L260" s="39"/>
      <c r="M260" s="196"/>
      <c r="N260" s="197"/>
      <c r="O260" s="77"/>
      <c r="P260" s="77"/>
      <c r="Q260" s="77"/>
      <c r="R260" s="77"/>
      <c r="S260" s="77"/>
      <c r="T260" s="7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9" t="s">
        <v>152</v>
      </c>
      <c r="AU260" s="19" t="s">
        <v>88</v>
      </c>
    </row>
    <row r="261" s="2" customFormat="1">
      <c r="A261" s="38"/>
      <c r="B261" s="39"/>
      <c r="C261" s="38"/>
      <c r="D261" s="202" t="s">
        <v>226</v>
      </c>
      <c r="E261" s="38"/>
      <c r="F261" s="203" t="s">
        <v>974</v>
      </c>
      <c r="G261" s="38"/>
      <c r="H261" s="38"/>
      <c r="I261" s="195"/>
      <c r="J261" s="38"/>
      <c r="K261" s="38"/>
      <c r="L261" s="39"/>
      <c r="M261" s="196"/>
      <c r="N261" s="197"/>
      <c r="O261" s="77"/>
      <c r="P261" s="77"/>
      <c r="Q261" s="77"/>
      <c r="R261" s="77"/>
      <c r="S261" s="77"/>
      <c r="T261" s="7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9" t="s">
        <v>226</v>
      </c>
      <c r="AU261" s="19" t="s">
        <v>88</v>
      </c>
    </row>
    <row r="262" s="13" customFormat="1">
      <c r="A262" s="13"/>
      <c r="B262" s="204"/>
      <c r="C262" s="13"/>
      <c r="D262" s="193" t="s">
        <v>228</v>
      </c>
      <c r="E262" s="205" t="s">
        <v>1</v>
      </c>
      <c r="F262" s="206" t="s">
        <v>975</v>
      </c>
      <c r="G262" s="13"/>
      <c r="H262" s="205" t="s">
        <v>1</v>
      </c>
      <c r="I262" s="207"/>
      <c r="J262" s="13"/>
      <c r="K262" s="13"/>
      <c r="L262" s="204"/>
      <c r="M262" s="208"/>
      <c r="N262" s="209"/>
      <c r="O262" s="209"/>
      <c r="P262" s="209"/>
      <c r="Q262" s="209"/>
      <c r="R262" s="209"/>
      <c r="S262" s="209"/>
      <c r="T262" s="21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5" t="s">
        <v>228</v>
      </c>
      <c r="AU262" s="205" t="s">
        <v>88</v>
      </c>
      <c r="AV262" s="13" t="s">
        <v>86</v>
      </c>
      <c r="AW262" s="13" t="s">
        <v>34</v>
      </c>
      <c r="AX262" s="13" t="s">
        <v>79</v>
      </c>
      <c r="AY262" s="205" t="s">
        <v>144</v>
      </c>
    </row>
    <row r="263" s="14" customFormat="1">
      <c r="A263" s="14"/>
      <c r="B263" s="211"/>
      <c r="C263" s="14"/>
      <c r="D263" s="193" t="s">
        <v>228</v>
      </c>
      <c r="E263" s="212" t="s">
        <v>1</v>
      </c>
      <c r="F263" s="213" t="s">
        <v>976</v>
      </c>
      <c r="G263" s="14"/>
      <c r="H263" s="214">
        <v>6</v>
      </c>
      <c r="I263" s="215"/>
      <c r="J263" s="14"/>
      <c r="K263" s="14"/>
      <c r="L263" s="211"/>
      <c r="M263" s="216"/>
      <c r="N263" s="217"/>
      <c r="O263" s="217"/>
      <c r="P263" s="217"/>
      <c r="Q263" s="217"/>
      <c r="R263" s="217"/>
      <c r="S263" s="217"/>
      <c r="T263" s="21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12" t="s">
        <v>228</v>
      </c>
      <c r="AU263" s="212" t="s">
        <v>88</v>
      </c>
      <c r="AV263" s="14" t="s">
        <v>88</v>
      </c>
      <c r="AW263" s="14" t="s">
        <v>34</v>
      </c>
      <c r="AX263" s="14" t="s">
        <v>79</v>
      </c>
      <c r="AY263" s="212" t="s">
        <v>144</v>
      </c>
    </row>
    <row r="264" s="15" customFormat="1">
      <c r="A264" s="15"/>
      <c r="B264" s="219"/>
      <c r="C264" s="15"/>
      <c r="D264" s="193" t="s">
        <v>228</v>
      </c>
      <c r="E264" s="220" t="s">
        <v>1</v>
      </c>
      <c r="F264" s="221" t="s">
        <v>231</v>
      </c>
      <c r="G264" s="15"/>
      <c r="H264" s="222">
        <v>6</v>
      </c>
      <c r="I264" s="223"/>
      <c r="J264" s="15"/>
      <c r="K264" s="15"/>
      <c r="L264" s="219"/>
      <c r="M264" s="224"/>
      <c r="N264" s="225"/>
      <c r="O264" s="225"/>
      <c r="P264" s="225"/>
      <c r="Q264" s="225"/>
      <c r="R264" s="225"/>
      <c r="S264" s="225"/>
      <c r="T264" s="22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20" t="s">
        <v>228</v>
      </c>
      <c r="AU264" s="220" t="s">
        <v>88</v>
      </c>
      <c r="AV264" s="15" t="s">
        <v>143</v>
      </c>
      <c r="AW264" s="15" t="s">
        <v>34</v>
      </c>
      <c r="AX264" s="15" t="s">
        <v>86</v>
      </c>
      <c r="AY264" s="220" t="s">
        <v>144</v>
      </c>
    </row>
    <row r="265" s="2" customFormat="1" ht="24.15" customHeight="1">
      <c r="A265" s="38"/>
      <c r="B265" s="179"/>
      <c r="C265" s="180" t="s">
        <v>417</v>
      </c>
      <c r="D265" s="180" t="s">
        <v>147</v>
      </c>
      <c r="E265" s="181" t="s">
        <v>977</v>
      </c>
      <c r="F265" s="182" t="s">
        <v>978</v>
      </c>
      <c r="G265" s="183" t="s">
        <v>222</v>
      </c>
      <c r="H265" s="184">
        <v>72</v>
      </c>
      <c r="I265" s="185"/>
      <c r="J265" s="186">
        <f>ROUND(I265*H265,2)</f>
        <v>0</v>
      </c>
      <c r="K265" s="182" t="s">
        <v>223</v>
      </c>
      <c r="L265" s="39"/>
      <c r="M265" s="187" t="s">
        <v>1</v>
      </c>
      <c r="N265" s="188" t="s">
        <v>44</v>
      </c>
      <c r="O265" s="77"/>
      <c r="P265" s="189">
        <f>O265*H265</f>
        <v>0</v>
      </c>
      <c r="Q265" s="189">
        <v>0.011820000000000001</v>
      </c>
      <c r="R265" s="189">
        <f>Q265*H265</f>
        <v>0.85104000000000002</v>
      </c>
      <c r="S265" s="189">
        <v>0</v>
      </c>
      <c r="T265" s="19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1" t="s">
        <v>143</v>
      </c>
      <c r="AT265" s="191" t="s">
        <v>147</v>
      </c>
      <c r="AU265" s="191" t="s">
        <v>88</v>
      </c>
      <c r="AY265" s="19" t="s">
        <v>144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86</v>
      </c>
      <c r="BK265" s="192">
        <f>ROUND(I265*H265,2)</f>
        <v>0</v>
      </c>
      <c r="BL265" s="19" t="s">
        <v>143</v>
      </c>
      <c r="BM265" s="191" t="s">
        <v>979</v>
      </c>
    </row>
    <row r="266" s="2" customFormat="1">
      <c r="A266" s="38"/>
      <c r="B266" s="39"/>
      <c r="C266" s="38"/>
      <c r="D266" s="193" t="s">
        <v>152</v>
      </c>
      <c r="E266" s="38"/>
      <c r="F266" s="194" t="s">
        <v>980</v>
      </c>
      <c r="G266" s="38"/>
      <c r="H266" s="38"/>
      <c r="I266" s="195"/>
      <c r="J266" s="38"/>
      <c r="K266" s="38"/>
      <c r="L266" s="39"/>
      <c r="M266" s="196"/>
      <c r="N266" s="197"/>
      <c r="O266" s="77"/>
      <c r="P266" s="77"/>
      <c r="Q266" s="77"/>
      <c r="R266" s="77"/>
      <c r="S266" s="77"/>
      <c r="T266" s="7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9" t="s">
        <v>152</v>
      </c>
      <c r="AU266" s="19" t="s">
        <v>88</v>
      </c>
    </row>
    <row r="267" s="2" customFormat="1">
      <c r="A267" s="38"/>
      <c r="B267" s="39"/>
      <c r="C267" s="38"/>
      <c r="D267" s="202" t="s">
        <v>226</v>
      </c>
      <c r="E267" s="38"/>
      <c r="F267" s="203" t="s">
        <v>981</v>
      </c>
      <c r="G267" s="38"/>
      <c r="H267" s="38"/>
      <c r="I267" s="195"/>
      <c r="J267" s="38"/>
      <c r="K267" s="38"/>
      <c r="L267" s="39"/>
      <c r="M267" s="196"/>
      <c r="N267" s="197"/>
      <c r="O267" s="77"/>
      <c r="P267" s="77"/>
      <c r="Q267" s="77"/>
      <c r="R267" s="77"/>
      <c r="S267" s="77"/>
      <c r="T267" s="7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9" t="s">
        <v>226</v>
      </c>
      <c r="AU267" s="19" t="s">
        <v>88</v>
      </c>
    </row>
    <row r="268" s="14" customFormat="1">
      <c r="A268" s="14"/>
      <c r="B268" s="211"/>
      <c r="C268" s="14"/>
      <c r="D268" s="193" t="s">
        <v>228</v>
      </c>
      <c r="E268" s="212" t="s">
        <v>1</v>
      </c>
      <c r="F268" s="213" t="s">
        <v>982</v>
      </c>
      <c r="G268" s="14"/>
      <c r="H268" s="214">
        <v>72</v>
      </c>
      <c r="I268" s="215"/>
      <c r="J268" s="14"/>
      <c r="K268" s="14"/>
      <c r="L268" s="211"/>
      <c r="M268" s="216"/>
      <c r="N268" s="217"/>
      <c r="O268" s="217"/>
      <c r="P268" s="217"/>
      <c r="Q268" s="217"/>
      <c r="R268" s="217"/>
      <c r="S268" s="217"/>
      <c r="T268" s="21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12" t="s">
        <v>228</v>
      </c>
      <c r="AU268" s="212" t="s">
        <v>88</v>
      </c>
      <c r="AV268" s="14" t="s">
        <v>88</v>
      </c>
      <c r="AW268" s="14" t="s">
        <v>34</v>
      </c>
      <c r="AX268" s="14" t="s">
        <v>79</v>
      </c>
      <c r="AY268" s="212" t="s">
        <v>144</v>
      </c>
    </row>
    <row r="269" s="15" customFormat="1">
      <c r="A269" s="15"/>
      <c r="B269" s="219"/>
      <c r="C269" s="15"/>
      <c r="D269" s="193" t="s">
        <v>228</v>
      </c>
      <c r="E269" s="220" t="s">
        <v>1</v>
      </c>
      <c r="F269" s="221" t="s">
        <v>231</v>
      </c>
      <c r="G269" s="15"/>
      <c r="H269" s="222">
        <v>72</v>
      </c>
      <c r="I269" s="223"/>
      <c r="J269" s="15"/>
      <c r="K269" s="15"/>
      <c r="L269" s="219"/>
      <c r="M269" s="224"/>
      <c r="N269" s="225"/>
      <c r="O269" s="225"/>
      <c r="P269" s="225"/>
      <c r="Q269" s="225"/>
      <c r="R269" s="225"/>
      <c r="S269" s="225"/>
      <c r="T269" s="22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20" t="s">
        <v>228</v>
      </c>
      <c r="AU269" s="220" t="s">
        <v>88</v>
      </c>
      <c r="AV269" s="15" t="s">
        <v>143</v>
      </c>
      <c r="AW269" s="15" t="s">
        <v>34</v>
      </c>
      <c r="AX269" s="15" t="s">
        <v>86</v>
      </c>
      <c r="AY269" s="220" t="s">
        <v>144</v>
      </c>
    </row>
    <row r="270" s="2" customFormat="1" ht="33" customHeight="1">
      <c r="A270" s="38"/>
      <c r="B270" s="179"/>
      <c r="C270" s="180" t="s">
        <v>423</v>
      </c>
      <c r="D270" s="180" t="s">
        <v>147</v>
      </c>
      <c r="E270" s="181" t="s">
        <v>983</v>
      </c>
      <c r="F270" s="182" t="s">
        <v>984</v>
      </c>
      <c r="G270" s="183" t="s">
        <v>303</v>
      </c>
      <c r="H270" s="184">
        <v>2</v>
      </c>
      <c r="I270" s="185"/>
      <c r="J270" s="186">
        <f>ROUND(I270*H270,2)</f>
        <v>0</v>
      </c>
      <c r="K270" s="182" t="s">
        <v>223</v>
      </c>
      <c r="L270" s="39"/>
      <c r="M270" s="187" t="s">
        <v>1</v>
      </c>
      <c r="N270" s="188" t="s">
        <v>44</v>
      </c>
      <c r="O270" s="77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91" t="s">
        <v>143</v>
      </c>
      <c r="AT270" s="191" t="s">
        <v>147</v>
      </c>
      <c r="AU270" s="191" t="s">
        <v>88</v>
      </c>
      <c r="AY270" s="19" t="s">
        <v>144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86</v>
      </c>
      <c r="BK270" s="192">
        <f>ROUND(I270*H270,2)</f>
        <v>0</v>
      </c>
      <c r="BL270" s="19" t="s">
        <v>143</v>
      </c>
      <c r="BM270" s="191" t="s">
        <v>985</v>
      </c>
    </row>
    <row r="271" s="2" customFormat="1">
      <c r="A271" s="38"/>
      <c r="B271" s="39"/>
      <c r="C271" s="38"/>
      <c r="D271" s="193" t="s">
        <v>152</v>
      </c>
      <c r="E271" s="38"/>
      <c r="F271" s="194" t="s">
        <v>986</v>
      </c>
      <c r="G271" s="38"/>
      <c r="H271" s="38"/>
      <c r="I271" s="195"/>
      <c r="J271" s="38"/>
      <c r="K271" s="38"/>
      <c r="L271" s="39"/>
      <c r="M271" s="196"/>
      <c r="N271" s="197"/>
      <c r="O271" s="77"/>
      <c r="P271" s="77"/>
      <c r="Q271" s="77"/>
      <c r="R271" s="77"/>
      <c r="S271" s="77"/>
      <c r="T271" s="7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152</v>
      </c>
      <c r="AU271" s="19" t="s">
        <v>88</v>
      </c>
    </row>
    <row r="272" s="2" customFormat="1">
      <c r="A272" s="38"/>
      <c r="B272" s="39"/>
      <c r="C272" s="38"/>
      <c r="D272" s="202" t="s">
        <v>226</v>
      </c>
      <c r="E272" s="38"/>
      <c r="F272" s="203" t="s">
        <v>987</v>
      </c>
      <c r="G272" s="38"/>
      <c r="H272" s="38"/>
      <c r="I272" s="195"/>
      <c r="J272" s="38"/>
      <c r="K272" s="38"/>
      <c r="L272" s="39"/>
      <c r="M272" s="196"/>
      <c r="N272" s="197"/>
      <c r="O272" s="77"/>
      <c r="P272" s="77"/>
      <c r="Q272" s="77"/>
      <c r="R272" s="77"/>
      <c r="S272" s="77"/>
      <c r="T272" s="7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226</v>
      </c>
      <c r="AU272" s="19" t="s">
        <v>88</v>
      </c>
    </row>
    <row r="273" s="2" customFormat="1" ht="21.75" customHeight="1">
      <c r="A273" s="38"/>
      <c r="B273" s="179"/>
      <c r="C273" s="235" t="s">
        <v>429</v>
      </c>
      <c r="D273" s="235" t="s">
        <v>371</v>
      </c>
      <c r="E273" s="236" t="s">
        <v>988</v>
      </c>
      <c r="F273" s="237" t="s">
        <v>989</v>
      </c>
      <c r="G273" s="238" t="s">
        <v>303</v>
      </c>
      <c r="H273" s="239">
        <v>2</v>
      </c>
      <c r="I273" s="240"/>
      <c r="J273" s="241">
        <f>ROUND(I273*H273,2)</f>
        <v>0</v>
      </c>
      <c r="K273" s="237" t="s">
        <v>223</v>
      </c>
      <c r="L273" s="242"/>
      <c r="M273" s="243" t="s">
        <v>1</v>
      </c>
      <c r="N273" s="244" t="s">
        <v>44</v>
      </c>
      <c r="O273" s="77"/>
      <c r="P273" s="189">
        <f>O273*H273</f>
        <v>0</v>
      </c>
      <c r="Q273" s="189">
        <v>0.00048000000000000001</v>
      </c>
      <c r="R273" s="189">
        <f>Q273*H273</f>
        <v>0.00096000000000000002</v>
      </c>
      <c r="S273" s="189">
        <v>0</v>
      </c>
      <c r="T273" s="19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1" t="s">
        <v>182</v>
      </c>
      <c r="AT273" s="191" t="s">
        <v>371</v>
      </c>
      <c r="AU273" s="191" t="s">
        <v>88</v>
      </c>
      <c r="AY273" s="19" t="s">
        <v>144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86</v>
      </c>
      <c r="BK273" s="192">
        <f>ROUND(I273*H273,2)</f>
        <v>0</v>
      </c>
      <c r="BL273" s="19" t="s">
        <v>143</v>
      </c>
      <c r="BM273" s="191" t="s">
        <v>990</v>
      </c>
    </row>
    <row r="274" s="2" customFormat="1">
      <c r="A274" s="38"/>
      <c r="B274" s="39"/>
      <c r="C274" s="38"/>
      <c r="D274" s="193" t="s">
        <v>152</v>
      </c>
      <c r="E274" s="38"/>
      <c r="F274" s="194" t="s">
        <v>989</v>
      </c>
      <c r="G274" s="38"/>
      <c r="H274" s="38"/>
      <c r="I274" s="195"/>
      <c r="J274" s="38"/>
      <c r="K274" s="38"/>
      <c r="L274" s="39"/>
      <c r="M274" s="196"/>
      <c r="N274" s="197"/>
      <c r="O274" s="77"/>
      <c r="P274" s="77"/>
      <c r="Q274" s="77"/>
      <c r="R274" s="77"/>
      <c r="S274" s="77"/>
      <c r="T274" s="7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9" t="s">
        <v>152</v>
      </c>
      <c r="AU274" s="19" t="s">
        <v>88</v>
      </c>
    </row>
    <row r="275" s="2" customFormat="1" ht="33" customHeight="1">
      <c r="A275" s="38"/>
      <c r="B275" s="179"/>
      <c r="C275" s="180" t="s">
        <v>438</v>
      </c>
      <c r="D275" s="180" t="s">
        <v>147</v>
      </c>
      <c r="E275" s="181" t="s">
        <v>991</v>
      </c>
      <c r="F275" s="182" t="s">
        <v>992</v>
      </c>
      <c r="G275" s="183" t="s">
        <v>303</v>
      </c>
      <c r="H275" s="184">
        <v>4</v>
      </c>
      <c r="I275" s="185"/>
      <c r="J275" s="186">
        <f>ROUND(I275*H275,2)</f>
        <v>0</v>
      </c>
      <c r="K275" s="182" t="s">
        <v>223</v>
      </c>
      <c r="L275" s="39"/>
      <c r="M275" s="187" t="s">
        <v>1</v>
      </c>
      <c r="N275" s="188" t="s">
        <v>44</v>
      </c>
      <c r="O275" s="77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91" t="s">
        <v>143</v>
      </c>
      <c r="AT275" s="191" t="s">
        <v>147</v>
      </c>
      <c r="AU275" s="191" t="s">
        <v>88</v>
      </c>
      <c r="AY275" s="19" t="s">
        <v>144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86</v>
      </c>
      <c r="BK275" s="192">
        <f>ROUND(I275*H275,2)</f>
        <v>0</v>
      </c>
      <c r="BL275" s="19" t="s">
        <v>143</v>
      </c>
      <c r="BM275" s="191" t="s">
        <v>993</v>
      </c>
    </row>
    <row r="276" s="2" customFormat="1">
      <c r="A276" s="38"/>
      <c r="B276" s="39"/>
      <c r="C276" s="38"/>
      <c r="D276" s="193" t="s">
        <v>152</v>
      </c>
      <c r="E276" s="38"/>
      <c r="F276" s="194" t="s">
        <v>994</v>
      </c>
      <c r="G276" s="38"/>
      <c r="H276" s="38"/>
      <c r="I276" s="195"/>
      <c r="J276" s="38"/>
      <c r="K276" s="38"/>
      <c r="L276" s="39"/>
      <c r="M276" s="196"/>
      <c r="N276" s="197"/>
      <c r="O276" s="77"/>
      <c r="P276" s="77"/>
      <c r="Q276" s="77"/>
      <c r="R276" s="77"/>
      <c r="S276" s="77"/>
      <c r="T276" s="7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152</v>
      </c>
      <c r="AU276" s="19" t="s">
        <v>88</v>
      </c>
    </row>
    <row r="277" s="2" customFormat="1">
      <c r="A277" s="38"/>
      <c r="B277" s="39"/>
      <c r="C277" s="38"/>
      <c r="D277" s="202" t="s">
        <v>226</v>
      </c>
      <c r="E277" s="38"/>
      <c r="F277" s="203" t="s">
        <v>995</v>
      </c>
      <c r="G277" s="38"/>
      <c r="H277" s="38"/>
      <c r="I277" s="195"/>
      <c r="J277" s="38"/>
      <c r="K277" s="38"/>
      <c r="L277" s="39"/>
      <c r="M277" s="196"/>
      <c r="N277" s="197"/>
      <c r="O277" s="77"/>
      <c r="P277" s="77"/>
      <c r="Q277" s="77"/>
      <c r="R277" s="77"/>
      <c r="S277" s="77"/>
      <c r="T277" s="7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226</v>
      </c>
      <c r="AU277" s="19" t="s">
        <v>88</v>
      </c>
    </row>
    <row r="278" s="2" customFormat="1" ht="21.75" customHeight="1">
      <c r="A278" s="38"/>
      <c r="B278" s="179"/>
      <c r="C278" s="235" t="s">
        <v>446</v>
      </c>
      <c r="D278" s="235" t="s">
        <v>371</v>
      </c>
      <c r="E278" s="236" t="s">
        <v>996</v>
      </c>
      <c r="F278" s="237" t="s">
        <v>997</v>
      </c>
      <c r="G278" s="238" t="s">
        <v>303</v>
      </c>
      <c r="H278" s="239">
        <v>4</v>
      </c>
      <c r="I278" s="240"/>
      <c r="J278" s="241">
        <f>ROUND(I278*H278,2)</f>
        <v>0</v>
      </c>
      <c r="K278" s="237" t="s">
        <v>223</v>
      </c>
      <c r="L278" s="242"/>
      <c r="M278" s="243" t="s">
        <v>1</v>
      </c>
      <c r="N278" s="244" t="s">
        <v>44</v>
      </c>
      <c r="O278" s="77"/>
      <c r="P278" s="189">
        <f>O278*H278</f>
        <v>0</v>
      </c>
      <c r="Q278" s="189">
        <v>0.0039300000000000003</v>
      </c>
      <c r="R278" s="189">
        <f>Q278*H278</f>
        <v>0.015720000000000001</v>
      </c>
      <c r="S278" s="189">
        <v>0</v>
      </c>
      <c r="T278" s="19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91" t="s">
        <v>182</v>
      </c>
      <c r="AT278" s="191" t="s">
        <v>371</v>
      </c>
      <c r="AU278" s="191" t="s">
        <v>88</v>
      </c>
      <c r="AY278" s="19" t="s">
        <v>144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86</v>
      </c>
      <c r="BK278" s="192">
        <f>ROUND(I278*H278,2)</f>
        <v>0</v>
      </c>
      <c r="BL278" s="19" t="s">
        <v>143</v>
      </c>
      <c r="BM278" s="191" t="s">
        <v>998</v>
      </c>
    </row>
    <row r="279" s="2" customFormat="1">
      <c r="A279" s="38"/>
      <c r="B279" s="39"/>
      <c r="C279" s="38"/>
      <c r="D279" s="193" t="s">
        <v>152</v>
      </c>
      <c r="E279" s="38"/>
      <c r="F279" s="194" t="s">
        <v>997</v>
      </c>
      <c r="G279" s="38"/>
      <c r="H279" s="38"/>
      <c r="I279" s="195"/>
      <c r="J279" s="38"/>
      <c r="K279" s="38"/>
      <c r="L279" s="39"/>
      <c r="M279" s="196"/>
      <c r="N279" s="197"/>
      <c r="O279" s="77"/>
      <c r="P279" s="77"/>
      <c r="Q279" s="77"/>
      <c r="R279" s="77"/>
      <c r="S279" s="77"/>
      <c r="T279" s="7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152</v>
      </c>
      <c r="AU279" s="19" t="s">
        <v>88</v>
      </c>
    </row>
    <row r="280" s="2" customFormat="1" ht="24.15" customHeight="1">
      <c r="A280" s="38"/>
      <c r="B280" s="179"/>
      <c r="C280" s="180" t="s">
        <v>452</v>
      </c>
      <c r="D280" s="180" t="s">
        <v>147</v>
      </c>
      <c r="E280" s="181" t="s">
        <v>999</v>
      </c>
      <c r="F280" s="182" t="s">
        <v>1000</v>
      </c>
      <c r="G280" s="183" t="s">
        <v>222</v>
      </c>
      <c r="H280" s="184">
        <v>14</v>
      </c>
      <c r="I280" s="185"/>
      <c r="J280" s="186">
        <f>ROUND(I280*H280,2)</f>
        <v>0</v>
      </c>
      <c r="K280" s="182" t="s">
        <v>223</v>
      </c>
      <c r="L280" s="39"/>
      <c r="M280" s="187" t="s">
        <v>1</v>
      </c>
      <c r="N280" s="188" t="s">
        <v>44</v>
      </c>
      <c r="O280" s="77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91" t="s">
        <v>143</v>
      </c>
      <c r="AT280" s="191" t="s">
        <v>147</v>
      </c>
      <c r="AU280" s="191" t="s">
        <v>88</v>
      </c>
      <c r="AY280" s="19" t="s">
        <v>144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86</v>
      </c>
      <c r="BK280" s="192">
        <f>ROUND(I280*H280,2)</f>
        <v>0</v>
      </c>
      <c r="BL280" s="19" t="s">
        <v>143</v>
      </c>
      <c r="BM280" s="191" t="s">
        <v>1001</v>
      </c>
    </row>
    <row r="281" s="2" customFormat="1">
      <c r="A281" s="38"/>
      <c r="B281" s="39"/>
      <c r="C281" s="38"/>
      <c r="D281" s="193" t="s">
        <v>152</v>
      </c>
      <c r="E281" s="38"/>
      <c r="F281" s="194" t="s">
        <v>1002</v>
      </c>
      <c r="G281" s="38"/>
      <c r="H281" s="38"/>
      <c r="I281" s="195"/>
      <c r="J281" s="38"/>
      <c r="K281" s="38"/>
      <c r="L281" s="39"/>
      <c r="M281" s="196"/>
      <c r="N281" s="197"/>
      <c r="O281" s="77"/>
      <c r="P281" s="77"/>
      <c r="Q281" s="77"/>
      <c r="R281" s="77"/>
      <c r="S281" s="77"/>
      <c r="T281" s="7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152</v>
      </c>
      <c r="AU281" s="19" t="s">
        <v>88</v>
      </c>
    </row>
    <row r="282" s="2" customFormat="1">
      <c r="A282" s="38"/>
      <c r="B282" s="39"/>
      <c r="C282" s="38"/>
      <c r="D282" s="202" t="s">
        <v>226</v>
      </c>
      <c r="E282" s="38"/>
      <c r="F282" s="203" t="s">
        <v>1003</v>
      </c>
      <c r="G282" s="38"/>
      <c r="H282" s="38"/>
      <c r="I282" s="195"/>
      <c r="J282" s="38"/>
      <c r="K282" s="38"/>
      <c r="L282" s="39"/>
      <c r="M282" s="196"/>
      <c r="N282" s="197"/>
      <c r="O282" s="77"/>
      <c r="P282" s="77"/>
      <c r="Q282" s="77"/>
      <c r="R282" s="77"/>
      <c r="S282" s="77"/>
      <c r="T282" s="7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226</v>
      </c>
      <c r="AU282" s="19" t="s">
        <v>88</v>
      </c>
    </row>
    <row r="283" s="2" customFormat="1" ht="33" customHeight="1">
      <c r="A283" s="38"/>
      <c r="B283" s="179"/>
      <c r="C283" s="180" t="s">
        <v>464</v>
      </c>
      <c r="D283" s="180" t="s">
        <v>147</v>
      </c>
      <c r="E283" s="181" t="s">
        <v>1004</v>
      </c>
      <c r="F283" s="182" t="s">
        <v>1005</v>
      </c>
      <c r="G283" s="183" t="s">
        <v>303</v>
      </c>
      <c r="H283" s="184">
        <v>2</v>
      </c>
      <c r="I283" s="185"/>
      <c r="J283" s="186">
        <f>ROUND(I283*H283,2)</f>
        <v>0</v>
      </c>
      <c r="K283" s="182" t="s">
        <v>223</v>
      </c>
      <c r="L283" s="39"/>
      <c r="M283" s="187" t="s">
        <v>1</v>
      </c>
      <c r="N283" s="188" t="s">
        <v>44</v>
      </c>
      <c r="O283" s="77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1" t="s">
        <v>143</v>
      </c>
      <c r="AT283" s="191" t="s">
        <v>147</v>
      </c>
      <c r="AU283" s="191" t="s">
        <v>88</v>
      </c>
      <c r="AY283" s="19" t="s">
        <v>144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9" t="s">
        <v>86</v>
      </c>
      <c r="BK283" s="192">
        <f>ROUND(I283*H283,2)</f>
        <v>0</v>
      </c>
      <c r="BL283" s="19" t="s">
        <v>143</v>
      </c>
      <c r="BM283" s="191" t="s">
        <v>1006</v>
      </c>
    </row>
    <row r="284" s="2" customFormat="1">
      <c r="A284" s="38"/>
      <c r="B284" s="39"/>
      <c r="C284" s="38"/>
      <c r="D284" s="193" t="s">
        <v>152</v>
      </c>
      <c r="E284" s="38"/>
      <c r="F284" s="194" t="s">
        <v>1007</v>
      </c>
      <c r="G284" s="38"/>
      <c r="H284" s="38"/>
      <c r="I284" s="195"/>
      <c r="J284" s="38"/>
      <c r="K284" s="38"/>
      <c r="L284" s="39"/>
      <c r="M284" s="196"/>
      <c r="N284" s="197"/>
      <c r="O284" s="77"/>
      <c r="P284" s="77"/>
      <c r="Q284" s="77"/>
      <c r="R284" s="77"/>
      <c r="S284" s="77"/>
      <c r="T284" s="7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9" t="s">
        <v>152</v>
      </c>
      <c r="AU284" s="19" t="s">
        <v>88</v>
      </c>
    </row>
    <row r="285" s="2" customFormat="1">
      <c r="A285" s="38"/>
      <c r="B285" s="39"/>
      <c r="C285" s="38"/>
      <c r="D285" s="202" t="s">
        <v>226</v>
      </c>
      <c r="E285" s="38"/>
      <c r="F285" s="203" t="s">
        <v>1008</v>
      </c>
      <c r="G285" s="38"/>
      <c r="H285" s="38"/>
      <c r="I285" s="195"/>
      <c r="J285" s="38"/>
      <c r="K285" s="38"/>
      <c r="L285" s="39"/>
      <c r="M285" s="196"/>
      <c r="N285" s="197"/>
      <c r="O285" s="77"/>
      <c r="P285" s="77"/>
      <c r="Q285" s="77"/>
      <c r="R285" s="77"/>
      <c r="S285" s="77"/>
      <c r="T285" s="7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226</v>
      </c>
      <c r="AU285" s="19" t="s">
        <v>88</v>
      </c>
    </row>
    <row r="286" s="2" customFormat="1" ht="16.5" customHeight="1">
      <c r="A286" s="38"/>
      <c r="B286" s="179"/>
      <c r="C286" s="235" t="s">
        <v>375</v>
      </c>
      <c r="D286" s="235" t="s">
        <v>371</v>
      </c>
      <c r="E286" s="236" t="s">
        <v>1009</v>
      </c>
      <c r="F286" s="237" t="s">
        <v>1010</v>
      </c>
      <c r="G286" s="238" t="s">
        <v>303</v>
      </c>
      <c r="H286" s="239">
        <v>2</v>
      </c>
      <c r="I286" s="240"/>
      <c r="J286" s="241">
        <f>ROUND(I286*H286,2)</f>
        <v>0</v>
      </c>
      <c r="K286" s="237" t="s">
        <v>223</v>
      </c>
      <c r="L286" s="242"/>
      <c r="M286" s="243" t="s">
        <v>1</v>
      </c>
      <c r="N286" s="244" t="s">
        <v>44</v>
      </c>
      <c r="O286" s="77"/>
      <c r="P286" s="189">
        <f>O286*H286</f>
        <v>0</v>
      </c>
      <c r="Q286" s="189">
        <v>0.0064000000000000003</v>
      </c>
      <c r="R286" s="189">
        <f>Q286*H286</f>
        <v>0.012800000000000001</v>
      </c>
      <c r="S286" s="189">
        <v>0</v>
      </c>
      <c r="T286" s="19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91" t="s">
        <v>182</v>
      </c>
      <c r="AT286" s="191" t="s">
        <v>371</v>
      </c>
      <c r="AU286" s="191" t="s">
        <v>88</v>
      </c>
      <c r="AY286" s="19" t="s">
        <v>144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86</v>
      </c>
      <c r="BK286" s="192">
        <f>ROUND(I286*H286,2)</f>
        <v>0</v>
      </c>
      <c r="BL286" s="19" t="s">
        <v>143</v>
      </c>
      <c r="BM286" s="191" t="s">
        <v>1011</v>
      </c>
    </row>
    <row r="287" s="2" customFormat="1">
      <c r="A287" s="38"/>
      <c r="B287" s="39"/>
      <c r="C287" s="38"/>
      <c r="D287" s="193" t="s">
        <v>152</v>
      </c>
      <c r="E287" s="38"/>
      <c r="F287" s="194" t="s">
        <v>1010</v>
      </c>
      <c r="G287" s="38"/>
      <c r="H287" s="38"/>
      <c r="I287" s="195"/>
      <c r="J287" s="38"/>
      <c r="K287" s="38"/>
      <c r="L287" s="39"/>
      <c r="M287" s="196"/>
      <c r="N287" s="197"/>
      <c r="O287" s="77"/>
      <c r="P287" s="77"/>
      <c r="Q287" s="77"/>
      <c r="R287" s="77"/>
      <c r="S287" s="77"/>
      <c r="T287" s="7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152</v>
      </c>
      <c r="AU287" s="19" t="s">
        <v>88</v>
      </c>
    </row>
    <row r="288" s="2" customFormat="1" ht="37.8" customHeight="1">
      <c r="A288" s="38"/>
      <c r="B288" s="179"/>
      <c r="C288" s="180" t="s">
        <v>476</v>
      </c>
      <c r="D288" s="180" t="s">
        <v>147</v>
      </c>
      <c r="E288" s="181" t="s">
        <v>1012</v>
      </c>
      <c r="F288" s="182" t="s">
        <v>1013</v>
      </c>
      <c r="G288" s="183" t="s">
        <v>303</v>
      </c>
      <c r="H288" s="184">
        <v>3</v>
      </c>
      <c r="I288" s="185"/>
      <c r="J288" s="186">
        <f>ROUND(I288*H288,2)</f>
        <v>0</v>
      </c>
      <c r="K288" s="182" t="s">
        <v>223</v>
      </c>
      <c r="L288" s="39"/>
      <c r="M288" s="187" t="s">
        <v>1</v>
      </c>
      <c r="N288" s="188" t="s">
        <v>44</v>
      </c>
      <c r="O288" s="77"/>
      <c r="P288" s="189">
        <f>O288*H288</f>
        <v>0</v>
      </c>
      <c r="Q288" s="189">
        <v>2.1158700000000001</v>
      </c>
      <c r="R288" s="189">
        <f>Q288*H288</f>
        <v>6.3476100000000004</v>
      </c>
      <c r="S288" s="189">
        <v>0</v>
      </c>
      <c r="T288" s="19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91" t="s">
        <v>143</v>
      </c>
      <c r="AT288" s="191" t="s">
        <v>147</v>
      </c>
      <c r="AU288" s="191" t="s">
        <v>88</v>
      </c>
      <c r="AY288" s="19" t="s">
        <v>144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86</v>
      </c>
      <c r="BK288" s="192">
        <f>ROUND(I288*H288,2)</f>
        <v>0</v>
      </c>
      <c r="BL288" s="19" t="s">
        <v>143</v>
      </c>
      <c r="BM288" s="191" t="s">
        <v>1014</v>
      </c>
    </row>
    <row r="289" s="2" customFormat="1">
      <c r="A289" s="38"/>
      <c r="B289" s="39"/>
      <c r="C289" s="38"/>
      <c r="D289" s="193" t="s">
        <v>152</v>
      </c>
      <c r="E289" s="38"/>
      <c r="F289" s="194" t="s">
        <v>1015</v>
      </c>
      <c r="G289" s="38"/>
      <c r="H289" s="38"/>
      <c r="I289" s="195"/>
      <c r="J289" s="38"/>
      <c r="K289" s="38"/>
      <c r="L289" s="39"/>
      <c r="M289" s="196"/>
      <c r="N289" s="197"/>
      <c r="O289" s="77"/>
      <c r="P289" s="77"/>
      <c r="Q289" s="77"/>
      <c r="R289" s="77"/>
      <c r="S289" s="77"/>
      <c r="T289" s="7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9" t="s">
        <v>152</v>
      </c>
      <c r="AU289" s="19" t="s">
        <v>88</v>
      </c>
    </row>
    <row r="290" s="2" customFormat="1">
      <c r="A290" s="38"/>
      <c r="B290" s="39"/>
      <c r="C290" s="38"/>
      <c r="D290" s="202" t="s">
        <v>226</v>
      </c>
      <c r="E290" s="38"/>
      <c r="F290" s="203" t="s">
        <v>1016</v>
      </c>
      <c r="G290" s="38"/>
      <c r="H290" s="38"/>
      <c r="I290" s="195"/>
      <c r="J290" s="38"/>
      <c r="K290" s="38"/>
      <c r="L290" s="39"/>
      <c r="M290" s="196"/>
      <c r="N290" s="197"/>
      <c r="O290" s="77"/>
      <c r="P290" s="77"/>
      <c r="Q290" s="77"/>
      <c r="R290" s="77"/>
      <c r="S290" s="77"/>
      <c r="T290" s="7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9" t="s">
        <v>226</v>
      </c>
      <c r="AU290" s="19" t="s">
        <v>88</v>
      </c>
    </row>
    <row r="291" s="2" customFormat="1" ht="16.5" customHeight="1">
      <c r="A291" s="38"/>
      <c r="B291" s="179"/>
      <c r="C291" s="180" t="s">
        <v>487</v>
      </c>
      <c r="D291" s="180" t="s">
        <v>147</v>
      </c>
      <c r="E291" s="181" t="s">
        <v>1017</v>
      </c>
      <c r="F291" s="182" t="s">
        <v>1018</v>
      </c>
      <c r="G291" s="183" t="s">
        <v>303</v>
      </c>
      <c r="H291" s="184">
        <v>3</v>
      </c>
      <c r="I291" s="185"/>
      <c r="J291" s="186">
        <f>ROUND(I291*H291,2)</f>
        <v>0</v>
      </c>
      <c r="K291" s="182" t="s">
        <v>223</v>
      </c>
      <c r="L291" s="39"/>
      <c r="M291" s="187" t="s">
        <v>1</v>
      </c>
      <c r="N291" s="188" t="s">
        <v>44</v>
      </c>
      <c r="O291" s="77"/>
      <c r="P291" s="189">
        <f>O291*H291</f>
        <v>0</v>
      </c>
      <c r="Q291" s="189">
        <v>0.035729999999999998</v>
      </c>
      <c r="R291" s="189">
        <f>Q291*H291</f>
        <v>0.10718999999999999</v>
      </c>
      <c r="S291" s="189">
        <v>0</v>
      </c>
      <c r="T291" s="19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1" t="s">
        <v>143</v>
      </c>
      <c r="AT291" s="191" t="s">
        <v>147</v>
      </c>
      <c r="AU291" s="191" t="s">
        <v>88</v>
      </c>
      <c r="AY291" s="19" t="s">
        <v>144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9" t="s">
        <v>86</v>
      </c>
      <c r="BK291" s="192">
        <f>ROUND(I291*H291,2)</f>
        <v>0</v>
      </c>
      <c r="BL291" s="19" t="s">
        <v>143</v>
      </c>
      <c r="BM291" s="191" t="s">
        <v>1019</v>
      </c>
    </row>
    <row r="292" s="2" customFormat="1">
      <c r="A292" s="38"/>
      <c r="B292" s="39"/>
      <c r="C292" s="38"/>
      <c r="D292" s="193" t="s">
        <v>152</v>
      </c>
      <c r="E292" s="38"/>
      <c r="F292" s="194" t="s">
        <v>1020</v>
      </c>
      <c r="G292" s="38"/>
      <c r="H292" s="38"/>
      <c r="I292" s="195"/>
      <c r="J292" s="38"/>
      <c r="K292" s="38"/>
      <c r="L292" s="39"/>
      <c r="M292" s="196"/>
      <c r="N292" s="197"/>
      <c r="O292" s="77"/>
      <c r="P292" s="77"/>
      <c r="Q292" s="77"/>
      <c r="R292" s="77"/>
      <c r="S292" s="77"/>
      <c r="T292" s="7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152</v>
      </c>
      <c r="AU292" s="19" t="s">
        <v>88</v>
      </c>
    </row>
    <row r="293" s="2" customFormat="1">
      <c r="A293" s="38"/>
      <c r="B293" s="39"/>
      <c r="C293" s="38"/>
      <c r="D293" s="202" t="s">
        <v>226</v>
      </c>
      <c r="E293" s="38"/>
      <c r="F293" s="203" t="s">
        <v>1021</v>
      </c>
      <c r="G293" s="38"/>
      <c r="H293" s="38"/>
      <c r="I293" s="195"/>
      <c r="J293" s="38"/>
      <c r="K293" s="38"/>
      <c r="L293" s="39"/>
      <c r="M293" s="196"/>
      <c r="N293" s="197"/>
      <c r="O293" s="77"/>
      <c r="P293" s="77"/>
      <c r="Q293" s="77"/>
      <c r="R293" s="77"/>
      <c r="S293" s="77"/>
      <c r="T293" s="7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226</v>
      </c>
      <c r="AU293" s="19" t="s">
        <v>88</v>
      </c>
    </row>
    <row r="294" s="2" customFormat="1" ht="24.15" customHeight="1">
      <c r="A294" s="38"/>
      <c r="B294" s="179"/>
      <c r="C294" s="235" t="s">
        <v>493</v>
      </c>
      <c r="D294" s="235" t="s">
        <v>371</v>
      </c>
      <c r="E294" s="236" t="s">
        <v>1022</v>
      </c>
      <c r="F294" s="237" t="s">
        <v>1023</v>
      </c>
      <c r="G294" s="238" t="s">
        <v>303</v>
      </c>
      <c r="H294" s="239">
        <v>3</v>
      </c>
      <c r="I294" s="240"/>
      <c r="J294" s="241">
        <f>ROUND(I294*H294,2)</f>
        <v>0</v>
      </c>
      <c r="K294" s="237" t="s">
        <v>223</v>
      </c>
      <c r="L294" s="242"/>
      <c r="M294" s="243" t="s">
        <v>1</v>
      </c>
      <c r="N294" s="244" t="s">
        <v>44</v>
      </c>
      <c r="O294" s="77"/>
      <c r="P294" s="189">
        <f>O294*H294</f>
        <v>0</v>
      </c>
      <c r="Q294" s="189">
        <v>1.6140000000000001</v>
      </c>
      <c r="R294" s="189">
        <f>Q294*H294</f>
        <v>4.8420000000000005</v>
      </c>
      <c r="S294" s="189">
        <v>0</v>
      </c>
      <c r="T294" s="19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91" t="s">
        <v>182</v>
      </c>
      <c r="AT294" s="191" t="s">
        <v>371</v>
      </c>
      <c r="AU294" s="191" t="s">
        <v>88</v>
      </c>
      <c r="AY294" s="19" t="s">
        <v>144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9" t="s">
        <v>86</v>
      </c>
      <c r="BK294" s="192">
        <f>ROUND(I294*H294,2)</f>
        <v>0</v>
      </c>
      <c r="BL294" s="19" t="s">
        <v>143</v>
      </c>
      <c r="BM294" s="191" t="s">
        <v>1024</v>
      </c>
    </row>
    <row r="295" s="2" customFormat="1">
      <c r="A295" s="38"/>
      <c r="B295" s="39"/>
      <c r="C295" s="38"/>
      <c r="D295" s="193" t="s">
        <v>152</v>
      </c>
      <c r="E295" s="38"/>
      <c r="F295" s="194" t="s">
        <v>1023</v>
      </c>
      <c r="G295" s="38"/>
      <c r="H295" s="38"/>
      <c r="I295" s="195"/>
      <c r="J295" s="38"/>
      <c r="K295" s="38"/>
      <c r="L295" s="39"/>
      <c r="M295" s="196"/>
      <c r="N295" s="197"/>
      <c r="O295" s="77"/>
      <c r="P295" s="77"/>
      <c r="Q295" s="77"/>
      <c r="R295" s="77"/>
      <c r="S295" s="77"/>
      <c r="T295" s="7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9" t="s">
        <v>152</v>
      </c>
      <c r="AU295" s="19" t="s">
        <v>88</v>
      </c>
    </row>
    <row r="296" s="2" customFormat="1" ht="16.5" customHeight="1">
      <c r="A296" s="38"/>
      <c r="B296" s="179"/>
      <c r="C296" s="235" t="s">
        <v>500</v>
      </c>
      <c r="D296" s="235" t="s">
        <v>371</v>
      </c>
      <c r="E296" s="236" t="s">
        <v>1025</v>
      </c>
      <c r="F296" s="237" t="s">
        <v>1026</v>
      </c>
      <c r="G296" s="238" t="s">
        <v>303</v>
      </c>
      <c r="H296" s="239">
        <v>6</v>
      </c>
      <c r="I296" s="240"/>
      <c r="J296" s="241">
        <f>ROUND(I296*H296,2)</f>
        <v>0</v>
      </c>
      <c r="K296" s="237" t="s">
        <v>223</v>
      </c>
      <c r="L296" s="242"/>
      <c r="M296" s="243" t="s">
        <v>1</v>
      </c>
      <c r="N296" s="244" t="s">
        <v>44</v>
      </c>
      <c r="O296" s="77"/>
      <c r="P296" s="189">
        <f>O296*H296</f>
        <v>0</v>
      </c>
      <c r="Q296" s="189">
        <v>0.26200000000000001</v>
      </c>
      <c r="R296" s="189">
        <f>Q296*H296</f>
        <v>1.5720000000000001</v>
      </c>
      <c r="S296" s="189">
        <v>0</v>
      </c>
      <c r="T296" s="19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91" t="s">
        <v>182</v>
      </c>
      <c r="AT296" s="191" t="s">
        <v>371</v>
      </c>
      <c r="AU296" s="191" t="s">
        <v>88</v>
      </c>
      <c r="AY296" s="19" t="s">
        <v>144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86</v>
      </c>
      <c r="BK296" s="192">
        <f>ROUND(I296*H296,2)</f>
        <v>0</v>
      </c>
      <c r="BL296" s="19" t="s">
        <v>143</v>
      </c>
      <c r="BM296" s="191" t="s">
        <v>1027</v>
      </c>
    </row>
    <row r="297" s="2" customFormat="1">
      <c r="A297" s="38"/>
      <c r="B297" s="39"/>
      <c r="C297" s="38"/>
      <c r="D297" s="193" t="s">
        <v>152</v>
      </c>
      <c r="E297" s="38"/>
      <c r="F297" s="194" t="s">
        <v>1026</v>
      </c>
      <c r="G297" s="38"/>
      <c r="H297" s="38"/>
      <c r="I297" s="195"/>
      <c r="J297" s="38"/>
      <c r="K297" s="38"/>
      <c r="L297" s="39"/>
      <c r="M297" s="196"/>
      <c r="N297" s="197"/>
      <c r="O297" s="77"/>
      <c r="P297" s="77"/>
      <c r="Q297" s="77"/>
      <c r="R297" s="77"/>
      <c r="S297" s="77"/>
      <c r="T297" s="7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152</v>
      </c>
      <c r="AU297" s="19" t="s">
        <v>88</v>
      </c>
    </row>
    <row r="298" s="2" customFormat="1" ht="24.15" customHeight="1">
      <c r="A298" s="38"/>
      <c r="B298" s="179"/>
      <c r="C298" s="235" t="s">
        <v>508</v>
      </c>
      <c r="D298" s="235" t="s">
        <v>371</v>
      </c>
      <c r="E298" s="236" t="s">
        <v>1028</v>
      </c>
      <c r="F298" s="237" t="s">
        <v>1029</v>
      </c>
      <c r="G298" s="238" t="s">
        <v>303</v>
      </c>
      <c r="H298" s="239">
        <v>3</v>
      </c>
      <c r="I298" s="240"/>
      <c r="J298" s="241">
        <f>ROUND(I298*H298,2)</f>
        <v>0</v>
      </c>
      <c r="K298" s="237" t="s">
        <v>223</v>
      </c>
      <c r="L298" s="242"/>
      <c r="M298" s="243" t="s">
        <v>1</v>
      </c>
      <c r="N298" s="244" t="s">
        <v>44</v>
      </c>
      <c r="O298" s="77"/>
      <c r="P298" s="189">
        <f>O298*H298</f>
        <v>0</v>
      </c>
      <c r="Q298" s="189">
        <v>0.56999999999999995</v>
      </c>
      <c r="R298" s="189">
        <f>Q298*H298</f>
        <v>1.71</v>
      </c>
      <c r="S298" s="189">
        <v>0</v>
      </c>
      <c r="T298" s="19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91" t="s">
        <v>182</v>
      </c>
      <c r="AT298" s="191" t="s">
        <v>371</v>
      </c>
      <c r="AU298" s="191" t="s">
        <v>88</v>
      </c>
      <c r="AY298" s="19" t="s">
        <v>144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9" t="s">
        <v>86</v>
      </c>
      <c r="BK298" s="192">
        <f>ROUND(I298*H298,2)</f>
        <v>0</v>
      </c>
      <c r="BL298" s="19" t="s">
        <v>143</v>
      </c>
      <c r="BM298" s="191" t="s">
        <v>1030</v>
      </c>
    </row>
    <row r="299" s="2" customFormat="1">
      <c r="A299" s="38"/>
      <c r="B299" s="39"/>
      <c r="C299" s="38"/>
      <c r="D299" s="193" t="s">
        <v>152</v>
      </c>
      <c r="E299" s="38"/>
      <c r="F299" s="194" t="s">
        <v>1029</v>
      </c>
      <c r="G299" s="38"/>
      <c r="H299" s="38"/>
      <c r="I299" s="195"/>
      <c r="J299" s="38"/>
      <c r="K299" s="38"/>
      <c r="L299" s="39"/>
      <c r="M299" s="196"/>
      <c r="N299" s="197"/>
      <c r="O299" s="77"/>
      <c r="P299" s="77"/>
      <c r="Q299" s="77"/>
      <c r="R299" s="77"/>
      <c r="S299" s="77"/>
      <c r="T299" s="7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9" t="s">
        <v>152</v>
      </c>
      <c r="AU299" s="19" t="s">
        <v>88</v>
      </c>
    </row>
    <row r="300" s="2" customFormat="1" ht="24.15" customHeight="1">
      <c r="A300" s="38"/>
      <c r="B300" s="179"/>
      <c r="C300" s="235" t="s">
        <v>518</v>
      </c>
      <c r="D300" s="235" t="s">
        <v>371</v>
      </c>
      <c r="E300" s="236" t="s">
        <v>1031</v>
      </c>
      <c r="F300" s="237" t="s">
        <v>1032</v>
      </c>
      <c r="G300" s="238" t="s">
        <v>303</v>
      </c>
      <c r="H300" s="239">
        <v>3</v>
      </c>
      <c r="I300" s="240"/>
      <c r="J300" s="241">
        <f>ROUND(I300*H300,2)</f>
        <v>0</v>
      </c>
      <c r="K300" s="237" t="s">
        <v>223</v>
      </c>
      <c r="L300" s="242"/>
      <c r="M300" s="243" t="s">
        <v>1</v>
      </c>
      <c r="N300" s="244" t="s">
        <v>44</v>
      </c>
      <c r="O300" s="77"/>
      <c r="P300" s="189">
        <f>O300*H300</f>
        <v>0</v>
      </c>
      <c r="Q300" s="189">
        <v>0.065000000000000002</v>
      </c>
      <c r="R300" s="189">
        <f>Q300*H300</f>
        <v>0.19500000000000001</v>
      </c>
      <c r="S300" s="189">
        <v>0</v>
      </c>
      <c r="T300" s="19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91" t="s">
        <v>182</v>
      </c>
      <c r="AT300" s="191" t="s">
        <v>371</v>
      </c>
      <c r="AU300" s="191" t="s">
        <v>88</v>
      </c>
      <c r="AY300" s="19" t="s">
        <v>144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9" t="s">
        <v>86</v>
      </c>
      <c r="BK300" s="192">
        <f>ROUND(I300*H300,2)</f>
        <v>0</v>
      </c>
      <c r="BL300" s="19" t="s">
        <v>143</v>
      </c>
      <c r="BM300" s="191" t="s">
        <v>1033</v>
      </c>
    </row>
    <row r="301" s="2" customFormat="1">
      <c r="A301" s="38"/>
      <c r="B301" s="39"/>
      <c r="C301" s="38"/>
      <c r="D301" s="193" t="s">
        <v>152</v>
      </c>
      <c r="E301" s="38"/>
      <c r="F301" s="194" t="s">
        <v>1032</v>
      </c>
      <c r="G301" s="38"/>
      <c r="H301" s="38"/>
      <c r="I301" s="195"/>
      <c r="J301" s="38"/>
      <c r="K301" s="38"/>
      <c r="L301" s="39"/>
      <c r="M301" s="196"/>
      <c r="N301" s="197"/>
      <c r="O301" s="77"/>
      <c r="P301" s="77"/>
      <c r="Q301" s="77"/>
      <c r="R301" s="77"/>
      <c r="S301" s="77"/>
      <c r="T301" s="7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9" t="s">
        <v>152</v>
      </c>
      <c r="AU301" s="19" t="s">
        <v>88</v>
      </c>
    </row>
    <row r="302" s="2" customFormat="1" ht="24.15" customHeight="1">
      <c r="A302" s="38"/>
      <c r="B302" s="179"/>
      <c r="C302" s="235" t="s">
        <v>526</v>
      </c>
      <c r="D302" s="235" t="s">
        <v>371</v>
      </c>
      <c r="E302" s="236" t="s">
        <v>1034</v>
      </c>
      <c r="F302" s="237" t="s">
        <v>1035</v>
      </c>
      <c r="G302" s="238" t="s">
        <v>303</v>
      </c>
      <c r="H302" s="239">
        <v>15</v>
      </c>
      <c r="I302" s="240"/>
      <c r="J302" s="241">
        <f>ROUND(I302*H302,2)</f>
        <v>0</v>
      </c>
      <c r="K302" s="237" t="s">
        <v>223</v>
      </c>
      <c r="L302" s="242"/>
      <c r="M302" s="243" t="s">
        <v>1</v>
      </c>
      <c r="N302" s="244" t="s">
        <v>44</v>
      </c>
      <c r="O302" s="77"/>
      <c r="P302" s="189">
        <f>O302*H302</f>
        <v>0</v>
      </c>
      <c r="Q302" s="189">
        <v>0.002</v>
      </c>
      <c r="R302" s="189">
        <f>Q302*H302</f>
        <v>0.029999999999999999</v>
      </c>
      <c r="S302" s="189">
        <v>0</v>
      </c>
      <c r="T302" s="19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91" t="s">
        <v>182</v>
      </c>
      <c r="AT302" s="191" t="s">
        <v>371</v>
      </c>
      <c r="AU302" s="191" t="s">
        <v>88</v>
      </c>
      <c r="AY302" s="19" t="s">
        <v>144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9" t="s">
        <v>86</v>
      </c>
      <c r="BK302" s="192">
        <f>ROUND(I302*H302,2)</f>
        <v>0</v>
      </c>
      <c r="BL302" s="19" t="s">
        <v>143</v>
      </c>
      <c r="BM302" s="191" t="s">
        <v>1036</v>
      </c>
    </row>
    <row r="303" s="2" customFormat="1">
      <c r="A303" s="38"/>
      <c r="B303" s="39"/>
      <c r="C303" s="38"/>
      <c r="D303" s="193" t="s">
        <v>152</v>
      </c>
      <c r="E303" s="38"/>
      <c r="F303" s="194" t="s">
        <v>1035</v>
      </c>
      <c r="G303" s="38"/>
      <c r="H303" s="38"/>
      <c r="I303" s="195"/>
      <c r="J303" s="38"/>
      <c r="K303" s="38"/>
      <c r="L303" s="39"/>
      <c r="M303" s="196"/>
      <c r="N303" s="197"/>
      <c r="O303" s="77"/>
      <c r="P303" s="77"/>
      <c r="Q303" s="77"/>
      <c r="R303" s="77"/>
      <c r="S303" s="77"/>
      <c r="T303" s="7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152</v>
      </c>
      <c r="AU303" s="19" t="s">
        <v>88</v>
      </c>
    </row>
    <row r="304" s="2" customFormat="1" ht="24.15" customHeight="1">
      <c r="A304" s="38"/>
      <c r="B304" s="179"/>
      <c r="C304" s="180" t="s">
        <v>534</v>
      </c>
      <c r="D304" s="180" t="s">
        <v>147</v>
      </c>
      <c r="E304" s="181" t="s">
        <v>1037</v>
      </c>
      <c r="F304" s="182" t="s">
        <v>1038</v>
      </c>
      <c r="G304" s="183" t="s">
        <v>303</v>
      </c>
      <c r="H304" s="184">
        <v>3</v>
      </c>
      <c r="I304" s="185"/>
      <c r="J304" s="186">
        <f>ROUND(I304*H304,2)</f>
        <v>0</v>
      </c>
      <c r="K304" s="182" t="s">
        <v>223</v>
      </c>
      <c r="L304" s="39"/>
      <c r="M304" s="187" t="s">
        <v>1</v>
      </c>
      <c r="N304" s="188" t="s">
        <v>44</v>
      </c>
      <c r="O304" s="77"/>
      <c r="P304" s="189">
        <f>O304*H304</f>
        <v>0</v>
      </c>
      <c r="Q304" s="189">
        <v>0.089999999999999997</v>
      </c>
      <c r="R304" s="189">
        <f>Q304*H304</f>
        <v>0.27000000000000002</v>
      </c>
      <c r="S304" s="189">
        <v>0</v>
      </c>
      <c r="T304" s="19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91" t="s">
        <v>143</v>
      </c>
      <c r="AT304" s="191" t="s">
        <v>147</v>
      </c>
      <c r="AU304" s="191" t="s">
        <v>88</v>
      </c>
      <c r="AY304" s="19" t="s">
        <v>144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9" t="s">
        <v>86</v>
      </c>
      <c r="BK304" s="192">
        <f>ROUND(I304*H304,2)</f>
        <v>0</v>
      </c>
      <c r="BL304" s="19" t="s">
        <v>143</v>
      </c>
      <c r="BM304" s="191" t="s">
        <v>1039</v>
      </c>
    </row>
    <row r="305" s="2" customFormat="1">
      <c r="A305" s="38"/>
      <c r="B305" s="39"/>
      <c r="C305" s="38"/>
      <c r="D305" s="193" t="s">
        <v>152</v>
      </c>
      <c r="E305" s="38"/>
      <c r="F305" s="194" t="s">
        <v>1040</v>
      </c>
      <c r="G305" s="38"/>
      <c r="H305" s="38"/>
      <c r="I305" s="195"/>
      <c r="J305" s="38"/>
      <c r="K305" s="38"/>
      <c r="L305" s="39"/>
      <c r="M305" s="196"/>
      <c r="N305" s="197"/>
      <c r="O305" s="77"/>
      <c r="P305" s="77"/>
      <c r="Q305" s="77"/>
      <c r="R305" s="77"/>
      <c r="S305" s="77"/>
      <c r="T305" s="7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9" t="s">
        <v>152</v>
      </c>
      <c r="AU305" s="19" t="s">
        <v>88</v>
      </c>
    </row>
    <row r="306" s="2" customFormat="1">
      <c r="A306" s="38"/>
      <c r="B306" s="39"/>
      <c r="C306" s="38"/>
      <c r="D306" s="202" t="s">
        <v>226</v>
      </c>
      <c r="E306" s="38"/>
      <c r="F306" s="203" t="s">
        <v>1041</v>
      </c>
      <c r="G306" s="38"/>
      <c r="H306" s="38"/>
      <c r="I306" s="195"/>
      <c r="J306" s="38"/>
      <c r="K306" s="38"/>
      <c r="L306" s="39"/>
      <c r="M306" s="196"/>
      <c r="N306" s="197"/>
      <c r="O306" s="77"/>
      <c r="P306" s="77"/>
      <c r="Q306" s="77"/>
      <c r="R306" s="77"/>
      <c r="S306" s="77"/>
      <c r="T306" s="7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9" t="s">
        <v>226</v>
      </c>
      <c r="AU306" s="19" t="s">
        <v>88</v>
      </c>
    </row>
    <row r="307" s="2" customFormat="1" ht="24.15" customHeight="1">
      <c r="A307" s="38"/>
      <c r="B307" s="179"/>
      <c r="C307" s="235" t="s">
        <v>1042</v>
      </c>
      <c r="D307" s="235" t="s">
        <v>371</v>
      </c>
      <c r="E307" s="236" t="s">
        <v>1043</v>
      </c>
      <c r="F307" s="237" t="s">
        <v>1044</v>
      </c>
      <c r="G307" s="238" t="s">
        <v>303</v>
      </c>
      <c r="H307" s="239">
        <v>3</v>
      </c>
      <c r="I307" s="240"/>
      <c r="J307" s="241">
        <f>ROUND(I307*H307,2)</f>
        <v>0</v>
      </c>
      <c r="K307" s="237" t="s">
        <v>223</v>
      </c>
      <c r="L307" s="242"/>
      <c r="M307" s="243" t="s">
        <v>1</v>
      </c>
      <c r="N307" s="244" t="s">
        <v>44</v>
      </c>
      <c r="O307" s="77"/>
      <c r="P307" s="189">
        <f>O307*H307</f>
        <v>0</v>
      </c>
      <c r="Q307" s="189">
        <v>0.054600000000000003</v>
      </c>
      <c r="R307" s="189">
        <f>Q307*H307</f>
        <v>0.1638</v>
      </c>
      <c r="S307" s="189">
        <v>0</v>
      </c>
      <c r="T307" s="19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1" t="s">
        <v>182</v>
      </c>
      <c r="AT307" s="191" t="s">
        <v>371</v>
      </c>
      <c r="AU307" s="191" t="s">
        <v>88</v>
      </c>
      <c r="AY307" s="19" t="s">
        <v>144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9" t="s">
        <v>86</v>
      </c>
      <c r="BK307" s="192">
        <f>ROUND(I307*H307,2)</f>
        <v>0</v>
      </c>
      <c r="BL307" s="19" t="s">
        <v>143</v>
      </c>
      <c r="BM307" s="191" t="s">
        <v>1045</v>
      </c>
    </row>
    <row r="308" s="2" customFormat="1">
      <c r="A308" s="38"/>
      <c r="B308" s="39"/>
      <c r="C308" s="38"/>
      <c r="D308" s="193" t="s">
        <v>152</v>
      </c>
      <c r="E308" s="38"/>
      <c r="F308" s="194" t="s">
        <v>1044</v>
      </c>
      <c r="G308" s="38"/>
      <c r="H308" s="38"/>
      <c r="I308" s="195"/>
      <c r="J308" s="38"/>
      <c r="K308" s="38"/>
      <c r="L308" s="39"/>
      <c r="M308" s="196"/>
      <c r="N308" s="197"/>
      <c r="O308" s="77"/>
      <c r="P308" s="77"/>
      <c r="Q308" s="77"/>
      <c r="R308" s="77"/>
      <c r="S308" s="77"/>
      <c r="T308" s="7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152</v>
      </c>
      <c r="AU308" s="19" t="s">
        <v>88</v>
      </c>
    </row>
    <row r="309" s="2" customFormat="1" ht="16.5" customHeight="1">
      <c r="A309" s="38"/>
      <c r="B309" s="179"/>
      <c r="C309" s="180" t="s">
        <v>1046</v>
      </c>
      <c r="D309" s="180" t="s">
        <v>147</v>
      </c>
      <c r="E309" s="181" t="s">
        <v>1047</v>
      </c>
      <c r="F309" s="182" t="s">
        <v>1048</v>
      </c>
      <c r="G309" s="183" t="s">
        <v>222</v>
      </c>
      <c r="H309" s="184">
        <v>72</v>
      </c>
      <c r="I309" s="185"/>
      <c r="J309" s="186">
        <f>ROUND(I309*H309,2)</f>
        <v>0</v>
      </c>
      <c r="K309" s="182" t="s">
        <v>223</v>
      </c>
      <c r="L309" s="39"/>
      <c r="M309" s="187" t="s">
        <v>1</v>
      </c>
      <c r="N309" s="188" t="s">
        <v>44</v>
      </c>
      <c r="O309" s="77"/>
      <c r="P309" s="189">
        <f>O309*H309</f>
        <v>0</v>
      </c>
      <c r="Q309" s="189">
        <v>0.00020000000000000001</v>
      </c>
      <c r="R309" s="189">
        <f>Q309*H309</f>
        <v>0.014400000000000001</v>
      </c>
      <c r="S309" s="189">
        <v>0</v>
      </c>
      <c r="T309" s="19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91" t="s">
        <v>143</v>
      </c>
      <c r="AT309" s="191" t="s">
        <v>147</v>
      </c>
      <c r="AU309" s="191" t="s">
        <v>88</v>
      </c>
      <c r="AY309" s="19" t="s">
        <v>144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9" t="s">
        <v>86</v>
      </c>
      <c r="BK309" s="192">
        <f>ROUND(I309*H309,2)</f>
        <v>0</v>
      </c>
      <c r="BL309" s="19" t="s">
        <v>143</v>
      </c>
      <c r="BM309" s="191" t="s">
        <v>1049</v>
      </c>
    </row>
    <row r="310" s="2" customFormat="1">
      <c r="A310" s="38"/>
      <c r="B310" s="39"/>
      <c r="C310" s="38"/>
      <c r="D310" s="193" t="s">
        <v>152</v>
      </c>
      <c r="E310" s="38"/>
      <c r="F310" s="194" t="s">
        <v>1050</v>
      </c>
      <c r="G310" s="38"/>
      <c r="H310" s="38"/>
      <c r="I310" s="195"/>
      <c r="J310" s="38"/>
      <c r="K310" s="38"/>
      <c r="L310" s="39"/>
      <c r="M310" s="196"/>
      <c r="N310" s="197"/>
      <c r="O310" s="77"/>
      <c r="P310" s="77"/>
      <c r="Q310" s="77"/>
      <c r="R310" s="77"/>
      <c r="S310" s="77"/>
      <c r="T310" s="7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9" t="s">
        <v>152</v>
      </c>
      <c r="AU310" s="19" t="s">
        <v>88</v>
      </c>
    </row>
    <row r="311" s="2" customFormat="1">
      <c r="A311" s="38"/>
      <c r="B311" s="39"/>
      <c r="C311" s="38"/>
      <c r="D311" s="202" t="s">
        <v>226</v>
      </c>
      <c r="E311" s="38"/>
      <c r="F311" s="203" t="s">
        <v>1051</v>
      </c>
      <c r="G311" s="38"/>
      <c r="H311" s="38"/>
      <c r="I311" s="195"/>
      <c r="J311" s="38"/>
      <c r="K311" s="38"/>
      <c r="L311" s="39"/>
      <c r="M311" s="196"/>
      <c r="N311" s="197"/>
      <c r="O311" s="77"/>
      <c r="P311" s="77"/>
      <c r="Q311" s="77"/>
      <c r="R311" s="77"/>
      <c r="S311" s="77"/>
      <c r="T311" s="7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9" t="s">
        <v>226</v>
      </c>
      <c r="AU311" s="19" t="s">
        <v>88</v>
      </c>
    </row>
    <row r="312" s="2" customFormat="1" ht="24.15" customHeight="1">
      <c r="A312" s="38"/>
      <c r="B312" s="179"/>
      <c r="C312" s="180" t="s">
        <v>1052</v>
      </c>
      <c r="D312" s="180" t="s">
        <v>147</v>
      </c>
      <c r="E312" s="181" t="s">
        <v>1053</v>
      </c>
      <c r="F312" s="182" t="s">
        <v>1054</v>
      </c>
      <c r="G312" s="183" t="s">
        <v>222</v>
      </c>
      <c r="H312" s="184">
        <v>72</v>
      </c>
      <c r="I312" s="185"/>
      <c r="J312" s="186">
        <f>ROUND(I312*H312,2)</f>
        <v>0</v>
      </c>
      <c r="K312" s="182" t="s">
        <v>223</v>
      </c>
      <c r="L312" s="39"/>
      <c r="M312" s="187" t="s">
        <v>1</v>
      </c>
      <c r="N312" s="188" t="s">
        <v>44</v>
      </c>
      <c r="O312" s="77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91" t="s">
        <v>143</v>
      </c>
      <c r="AT312" s="191" t="s">
        <v>147</v>
      </c>
      <c r="AU312" s="191" t="s">
        <v>88</v>
      </c>
      <c r="AY312" s="19" t="s">
        <v>144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86</v>
      </c>
      <c r="BK312" s="192">
        <f>ROUND(I312*H312,2)</f>
        <v>0</v>
      </c>
      <c r="BL312" s="19" t="s">
        <v>143</v>
      </c>
      <c r="BM312" s="191" t="s">
        <v>1055</v>
      </c>
    </row>
    <row r="313" s="2" customFormat="1">
      <c r="A313" s="38"/>
      <c r="B313" s="39"/>
      <c r="C313" s="38"/>
      <c r="D313" s="193" t="s">
        <v>152</v>
      </c>
      <c r="E313" s="38"/>
      <c r="F313" s="194" t="s">
        <v>1056</v>
      </c>
      <c r="G313" s="38"/>
      <c r="H313" s="38"/>
      <c r="I313" s="195"/>
      <c r="J313" s="38"/>
      <c r="K313" s="38"/>
      <c r="L313" s="39"/>
      <c r="M313" s="196"/>
      <c r="N313" s="197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152</v>
      </c>
      <c r="AU313" s="19" t="s">
        <v>88</v>
      </c>
    </row>
    <row r="314" s="2" customFormat="1">
      <c r="A314" s="38"/>
      <c r="B314" s="39"/>
      <c r="C314" s="38"/>
      <c r="D314" s="202" t="s">
        <v>226</v>
      </c>
      <c r="E314" s="38"/>
      <c r="F314" s="203" t="s">
        <v>1057</v>
      </c>
      <c r="G314" s="38"/>
      <c r="H314" s="38"/>
      <c r="I314" s="195"/>
      <c r="J314" s="38"/>
      <c r="K314" s="38"/>
      <c r="L314" s="39"/>
      <c r="M314" s="196"/>
      <c r="N314" s="197"/>
      <c r="O314" s="77"/>
      <c r="P314" s="77"/>
      <c r="Q314" s="77"/>
      <c r="R314" s="77"/>
      <c r="S314" s="77"/>
      <c r="T314" s="7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9" t="s">
        <v>226</v>
      </c>
      <c r="AU314" s="19" t="s">
        <v>88</v>
      </c>
    </row>
    <row r="315" s="2" customFormat="1" ht="21.75" customHeight="1">
      <c r="A315" s="38"/>
      <c r="B315" s="179"/>
      <c r="C315" s="180" t="s">
        <v>1058</v>
      </c>
      <c r="D315" s="180" t="s">
        <v>147</v>
      </c>
      <c r="E315" s="181" t="s">
        <v>1059</v>
      </c>
      <c r="F315" s="182" t="s">
        <v>1060</v>
      </c>
      <c r="G315" s="183" t="s">
        <v>222</v>
      </c>
      <c r="H315" s="184">
        <v>72</v>
      </c>
      <c r="I315" s="185"/>
      <c r="J315" s="186">
        <f>ROUND(I315*H315,2)</f>
        <v>0</v>
      </c>
      <c r="K315" s="182" t="s">
        <v>223</v>
      </c>
      <c r="L315" s="39"/>
      <c r="M315" s="187" t="s">
        <v>1</v>
      </c>
      <c r="N315" s="188" t="s">
        <v>44</v>
      </c>
      <c r="O315" s="77"/>
      <c r="P315" s="189">
        <f>O315*H315</f>
        <v>0</v>
      </c>
      <c r="Q315" s="189">
        <v>6.9999999999999994E-05</v>
      </c>
      <c r="R315" s="189">
        <f>Q315*H315</f>
        <v>0.0050399999999999993</v>
      </c>
      <c r="S315" s="189">
        <v>0</v>
      </c>
      <c r="T315" s="19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91" t="s">
        <v>143</v>
      </c>
      <c r="AT315" s="191" t="s">
        <v>147</v>
      </c>
      <c r="AU315" s="191" t="s">
        <v>88</v>
      </c>
      <c r="AY315" s="19" t="s">
        <v>144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9" t="s">
        <v>86</v>
      </c>
      <c r="BK315" s="192">
        <f>ROUND(I315*H315,2)</f>
        <v>0</v>
      </c>
      <c r="BL315" s="19" t="s">
        <v>143</v>
      </c>
      <c r="BM315" s="191" t="s">
        <v>1061</v>
      </c>
    </row>
    <row r="316" s="2" customFormat="1">
      <c r="A316" s="38"/>
      <c r="B316" s="39"/>
      <c r="C316" s="38"/>
      <c r="D316" s="193" t="s">
        <v>152</v>
      </c>
      <c r="E316" s="38"/>
      <c r="F316" s="194" t="s">
        <v>1062</v>
      </c>
      <c r="G316" s="38"/>
      <c r="H316" s="38"/>
      <c r="I316" s="195"/>
      <c r="J316" s="38"/>
      <c r="K316" s="38"/>
      <c r="L316" s="39"/>
      <c r="M316" s="196"/>
      <c r="N316" s="197"/>
      <c r="O316" s="77"/>
      <c r="P316" s="77"/>
      <c r="Q316" s="77"/>
      <c r="R316" s="77"/>
      <c r="S316" s="77"/>
      <c r="T316" s="7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9" t="s">
        <v>152</v>
      </c>
      <c r="AU316" s="19" t="s">
        <v>88</v>
      </c>
    </row>
    <row r="317" s="2" customFormat="1">
      <c r="A317" s="38"/>
      <c r="B317" s="39"/>
      <c r="C317" s="38"/>
      <c r="D317" s="202" t="s">
        <v>226</v>
      </c>
      <c r="E317" s="38"/>
      <c r="F317" s="203" t="s">
        <v>1063</v>
      </c>
      <c r="G317" s="38"/>
      <c r="H317" s="38"/>
      <c r="I317" s="195"/>
      <c r="J317" s="38"/>
      <c r="K317" s="38"/>
      <c r="L317" s="39"/>
      <c r="M317" s="196"/>
      <c r="N317" s="197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226</v>
      </c>
      <c r="AU317" s="19" t="s">
        <v>88</v>
      </c>
    </row>
    <row r="318" s="2" customFormat="1" ht="21.75" customHeight="1">
      <c r="A318" s="38"/>
      <c r="B318" s="179"/>
      <c r="C318" s="180" t="s">
        <v>1064</v>
      </c>
      <c r="D318" s="180" t="s">
        <v>147</v>
      </c>
      <c r="E318" s="181" t="s">
        <v>1065</v>
      </c>
      <c r="F318" s="182" t="s">
        <v>1066</v>
      </c>
      <c r="G318" s="183" t="s">
        <v>303</v>
      </c>
      <c r="H318" s="184">
        <v>1</v>
      </c>
      <c r="I318" s="185"/>
      <c r="J318" s="186">
        <f>ROUND(I318*H318,2)</f>
        <v>0</v>
      </c>
      <c r="K318" s="182" t="s">
        <v>1</v>
      </c>
      <c r="L318" s="39"/>
      <c r="M318" s="187" t="s">
        <v>1</v>
      </c>
      <c r="N318" s="188" t="s">
        <v>44</v>
      </c>
      <c r="O318" s="77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91" t="s">
        <v>143</v>
      </c>
      <c r="AT318" s="191" t="s">
        <v>147</v>
      </c>
      <c r="AU318" s="191" t="s">
        <v>88</v>
      </c>
      <c r="AY318" s="19" t="s">
        <v>144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86</v>
      </c>
      <c r="BK318" s="192">
        <f>ROUND(I318*H318,2)</f>
        <v>0</v>
      </c>
      <c r="BL318" s="19" t="s">
        <v>143</v>
      </c>
      <c r="BM318" s="191" t="s">
        <v>1067</v>
      </c>
    </row>
    <row r="319" s="2" customFormat="1">
      <c r="A319" s="38"/>
      <c r="B319" s="39"/>
      <c r="C319" s="38"/>
      <c r="D319" s="193" t="s">
        <v>152</v>
      </c>
      <c r="E319" s="38"/>
      <c r="F319" s="194" t="s">
        <v>1066</v>
      </c>
      <c r="G319" s="38"/>
      <c r="H319" s="38"/>
      <c r="I319" s="195"/>
      <c r="J319" s="38"/>
      <c r="K319" s="38"/>
      <c r="L319" s="39"/>
      <c r="M319" s="196"/>
      <c r="N319" s="197"/>
      <c r="O319" s="77"/>
      <c r="P319" s="77"/>
      <c r="Q319" s="77"/>
      <c r="R319" s="77"/>
      <c r="S319" s="77"/>
      <c r="T319" s="7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152</v>
      </c>
      <c r="AU319" s="19" t="s">
        <v>88</v>
      </c>
    </row>
    <row r="320" s="12" customFormat="1" ht="22.8" customHeight="1">
      <c r="A320" s="12"/>
      <c r="B320" s="166"/>
      <c r="C320" s="12"/>
      <c r="D320" s="167" t="s">
        <v>78</v>
      </c>
      <c r="E320" s="177" t="s">
        <v>485</v>
      </c>
      <c r="F320" s="177" t="s">
        <v>486</v>
      </c>
      <c r="G320" s="12"/>
      <c r="H320" s="12"/>
      <c r="I320" s="169"/>
      <c r="J320" s="178">
        <f>BK320</f>
        <v>0</v>
      </c>
      <c r="K320" s="12"/>
      <c r="L320" s="166"/>
      <c r="M320" s="171"/>
      <c r="N320" s="172"/>
      <c r="O320" s="172"/>
      <c r="P320" s="173">
        <f>SUM(P321:P330)</f>
        <v>0</v>
      </c>
      <c r="Q320" s="172"/>
      <c r="R320" s="173">
        <f>SUM(R321:R330)</f>
        <v>0</v>
      </c>
      <c r="S320" s="172"/>
      <c r="T320" s="174">
        <f>SUM(T321:T330)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67" t="s">
        <v>86</v>
      </c>
      <c r="AT320" s="175" t="s">
        <v>78</v>
      </c>
      <c r="AU320" s="175" t="s">
        <v>86</v>
      </c>
      <c r="AY320" s="167" t="s">
        <v>144</v>
      </c>
      <c r="BK320" s="176">
        <f>SUM(BK321:BK330)</f>
        <v>0</v>
      </c>
    </row>
    <row r="321" s="2" customFormat="1" ht="21.75" customHeight="1">
      <c r="A321" s="38"/>
      <c r="B321" s="179"/>
      <c r="C321" s="180" t="s">
        <v>1068</v>
      </c>
      <c r="D321" s="180" t="s">
        <v>147</v>
      </c>
      <c r="E321" s="181" t="s">
        <v>730</v>
      </c>
      <c r="F321" s="182" t="s">
        <v>731</v>
      </c>
      <c r="G321" s="183" t="s">
        <v>264</v>
      </c>
      <c r="H321" s="184">
        <v>25.920000000000002</v>
      </c>
      <c r="I321" s="185"/>
      <c r="J321" s="186">
        <f>ROUND(I321*H321,2)</f>
        <v>0</v>
      </c>
      <c r="K321" s="182" t="s">
        <v>223</v>
      </c>
      <c r="L321" s="39"/>
      <c r="M321" s="187" t="s">
        <v>1</v>
      </c>
      <c r="N321" s="188" t="s">
        <v>44</v>
      </c>
      <c r="O321" s="77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91" t="s">
        <v>143</v>
      </c>
      <c r="AT321" s="191" t="s">
        <v>147</v>
      </c>
      <c r="AU321" s="191" t="s">
        <v>88</v>
      </c>
      <c r="AY321" s="19" t="s">
        <v>144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9" t="s">
        <v>86</v>
      </c>
      <c r="BK321" s="192">
        <f>ROUND(I321*H321,2)</f>
        <v>0</v>
      </c>
      <c r="BL321" s="19" t="s">
        <v>143</v>
      </c>
      <c r="BM321" s="191" t="s">
        <v>1069</v>
      </c>
    </row>
    <row r="322" s="2" customFormat="1">
      <c r="A322" s="38"/>
      <c r="B322" s="39"/>
      <c r="C322" s="38"/>
      <c r="D322" s="193" t="s">
        <v>152</v>
      </c>
      <c r="E322" s="38"/>
      <c r="F322" s="194" t="s">
        <v>733</v>
      </c>
      <c r="G322" s="38"/>
      <c r="H322" s="38"/>
      <c r="I322" s="195"/>
      <c r="J322" s="38"/>
      <c r="K322" s="38"/>
      <c r="L322" s="39"/>
      <c r="M322" s="196"/>
      <c r="N322" s="197"/>
      <c r="O322" s="77"/>
      <c r="P322" s="77"/>
      <c r="Q322" s="77"/>
      <c r="R322" s="77"/>
      <c r="S322" s="77"/>
      <c r="T322" s="7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152</v>
      </c>
      <c r="AU322" s="19" t="s">
        <v>88</v>
      </c>
    </row>
    <row r="323" s="2" customFormat="1">
      <c r="A323" s="38"/>
      <c r="B323" s="39"/>
      <c r="C323" s="38"/>
      <c r="D323" s="202" t="s">
        <v>226</v>
      </c>
      <c r="E323" s="38"/>
      <c r="F323" s="203" t="s">
        <v>734</v>
      </c>
      <c r="G323" s="38"/>
      <c r="H323" s="38"/>
      <c r="I323" s="195"/>
      <c r="J323" s="38"/>
      <c r="K323" s="38"/>
      <c r="L323" s="39"/>
      <c r="M323" s="196"/>
      <c r="N323" s="197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226</v>
      </c>
      <c r="AU323" s="19" t="s">
        <v>88</v>
      </c>
    </row>
    <row r="324" s="2" customFormat="1" ht="24.15" customHeight="1">
      <c r="A324" s="38"/>
      <c r="B324" s="179"/>
      <c r="C324" s="180" t="s">
        <v>1070</v>
      </c>
      <c r="D324" s="180" t="s">
        <v>147</v>
      </c>
      <c r="E324" s="181" t="s">
        <v>735</v>
      </c>
      <c r="F324" s="182" t="s">
        <v>736</v>
      </c>
      <c r="G324" s="183" t="s">
        <v>264</v>
      </c>
      <c r="H324" s="184">
        <v>673.91999999999996</v>
      </c>
      <c r="I324" s="185"/>
      <c r="J324" s="186">
        <f>ROUND(I324*H324,2)</f>
        <v>0</v>
      </c>
      <c r="K324" s="182" t="s">
        <v>223</v>
      </c>
      <c r="L324" s="39"/>
      <c r="M324" s="187" t="s">
        <v>1</v>
      </c>
      <c r="N324" s="188" t="s">
        <v>44</v>
      </c>
      <c r="O324" s="77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91" t="s">
        <v>143</v>
      </c>
      <c r="AT324" s="191" t="s">
        <v>147</v>
      </c>
      <c r="AU324" s="191" t="s">
        <v>88</v>
      </c>
      <c r="AY324" s="19" t="s">
        <v>144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86</v>
      </c>
      <c r="BK324" s="192">
        <f>ROUND(I324*H324,2)</f>
        <v>0</v>
      </c>
      <c r="BL324" s="19" t="s">
        <v>143</v>
      </c>
      <c r="BM324" s="191" t="s">
        <v>1071</v>
      </c>
    </row>
    <row r="325" s="2" customFormat="1">
      <c r="A325" s="38"/>
      <c r="B325" s="39"/>
      <c r="C325" s="38"/>
      <c r="D325" s="193" t="s">
        <v>152</v>
      </c>
      <c r="E325" s="38"/>
      <c r="F325" s="194" t="s">
        <v>738</v>
      </c>
      <c r="G325" s="38"/>
      <c r="H325" s="38"/>
      <c r="I325" s="195"/>
      <c r="J325" s="38"/>
      <c r="K325" s="38"/>
      <c r="L325" s="39"/>
      <c r="M325" s="196"/>
      <c r="N325" s="197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152</v>
      </c>
      <c r="AU325" s="19" t="s">
        <v>88</v>
      </c>
    </row>
    <row r="326" s="2" customFormat="1">
      <c r="A326" s="38"/>
      <c r="B326" s="39"/>
      <c r="C326" s="38"/>
      <c r="D326" s="202" t="s">
        <v>226</v>
      </c>
      <c r="E326" s="38"/>
      <c r="F326" s="203" t="s">
        <v>739</v>
      </c>
      <c r="G326" s="38"/>
      <c r="H326" s="38"/>
      <c r="I326" s="195"/>
      <c r="J326" s="38"/>
      <c r="K326" s="38"/>
      <c r="L326" s="39"/>
      <c r="M326" s="196"/>
      <c r="N326" s="197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226</v>
      </c>
      <c r="AU326" s="19" t="s">
        <v>88</v>
      </c>
    </row>
    <row r="327" s="14" customFormat="1">
      <c r="A327" s="14"/>
      <c r="B327" s="211"/>
      <c r="C327" s="14"/>
      <c r="D327" s="193" t="s">
        <v>228</v>
      </c>
      <c r="E327" s="212" t="s">
        <v>1</v>
      </c>
      <c r="F327" s="213" t="s">
        <v>1072</v>
      </c>
      <c r="G327" s="14"/>
      <c r="H327" s="214">
        <v>673.91999999999996</v>
      </c>
      <c r="I327" s="215"/>
      <c r="J327" s="14"/>
      <c r="K327" s="14"/>
      <c r="L327" s="211"/>
      <c r="M327" s="216"/>
      <c r="N327" s="217"/>
      <c r="O327" s="217"/>
      <c r="P327" s="217"/>
      <c r="Q327" s="217"/>
      <c r="R327" s="217"/>
      <c r="S327" s="217"/>
      <c r="T327" s="21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12" t="s">
        <v>228</v>
      </c>
      <c r="AU327" s="212" t="s">
        <v>88</v>
      </c>
      <c r="AV327" s="14" t="s">
        <v>88</v>
      </c>
      <c r="AW327" s="14" t="s">
        <v>34</v>
      </c>
      <c r="AX327" s="14" t="s">
        <v>86</v>
      </c>
      <c r="AY327" s="212" t="s">
        <v>144</v>
      </c>
    </row>
    <row r="328" s="2" customFormat="1" ht="33" customHeight="1">
      <c r="A328" s="38"/>
      <c r="B328" s="179"/>
      <c r="C328" s="180" t="s">
        <v>1073</v>
      </c>
      <c r="D328" s="180" t="s">
        <v>147</v>
      </c>
      <c r="E328" s="181" t="s">
        <v>741</v>
      </c>
      <c r="F328" s="182" t="s">
        <v>742</v>
      </c>
      <c r="G328" s="183" t="s">
        <v>264</v>
      </c>
      <c r="H328" s="184">
        <v>25.920000000000002</v>
      </c>
      <c r="I328" s="185"/>
      <c r="J328" s="186">
        <f>ROUND(I328*H328,2)</f>
        <v>0</v>
      </c>
      <c r="K328" s="182" t="s">
        <v>223</v>
      </c>
      <c r="L328" s="39"/>
      <c r="M328" s="187" t="s">
        <v>1</v>
      </c>
      <c r="N328" s="188" t="s">
        <v>44</v>
      </c>
      <c r="O328" s="77"/>
      <c r="P328" s="189">
        <f>O328*H328</f>
        <v>0</v>
      </c>
      <c r="Q328" s="189">
        <v>0</v>
      </c>
      <c r="R328" s="189">
        <f>Q328*H328</f>
        <v>0</v>
      </c>
      <c r="S328" s="189">
        <v>0</v>
      </c>
      <c r="T328" s="19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91" t="s">
        <v>143</v>
      </c>
      <c r="AT328" s="191" t="s">
        <v>147</v>
      </c>
      <c r="AU328" s="191" t="s">
        <v>88</v>
      </c>
      <c r="AY328" s="19" t="s">
        <v>144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86</v>
      </c>
      <c r="BK328" s="192">
        <f>ROUND(I328*H328,2)</f>
        <v>0</v>
      </c>
      <c r="BL328" s="19" t="s">
        <v>143</v>
      </c>
      <c r="BM328" s="191" t="s">
        <v>1074</v>
      </c>
    </row>
    <row r="329" s="2" customFormat="1">
      <c r="A329" s="38"/>
      <c r="B329" s="39"/>
      <c r="C329" s="38"/>
      <c r="D329" s="193" t="s">
        <v>152</v>
      </c>
      <c r="E329" s="38"/>
      <c r="F329" s="194" t="s">
        <v>744</v>
      </c>
      <c r="G329" s="38"/>
      <c r="H329" s="38"/>
      <c r="I329" s="195"/>
      <c r="J329" s="38"/>
      <c r="K329" s="38"/>
      <c r="L329" s="39"/>
      <c r="M329" s="196"/>
      <c r="N329" s="197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152</v>
      </c>
      <c r="AU329" s="19" t="s">
        <v>88</v>
      </c>
    </row>
    <row r="330" s="2" customFormat="1">
      <c r="A330" s="38"/>
      <c r="B330" s="39"/>
      <c r="C330" s="38"/>
      <c r="D330" s="202" t="s">
        <v>226</v>
      </c>
      <c r="E330" s="38"/>
      <c r="F330" s="203" t="s">
        <v>745</v>
      </c>
      <c r="G330" s="38"/>
      <c r="H330" s="38"/>
      <c r="I330" s="195"/>
      <c r="J330" s="38"/>
      <c r="K330" s="38"/>
      <c r="L330" s="39"/>
      <c r="M330" s="196"/>
      <c r="N330" s="197"/>
      <c r="O330" s="77"/>
      <c r="P330" s="77"/>
      <c r="Q330" s="77"/>
      <c r="R330" s="77"/>
      <c r="S330" s="77"/>
      <c r="T330" s="7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9" t="s">
        <v>226</v>
      </c>
      <c r="AU330" s="19" t="s">
        <v>88</v>
      </c>
    </row>
    <row r="331" s="12" customFormat="1" ht="22.8" customHeight="1">
      <c r="A331" s="12"/>
      <c r="B331" s="166"/>
      <c r="C331" s="12"/>
      <c r="D331" s="167" t="s">
        <v>78</v>
      </c>
      <c r="E331" s="177" t="s">
        <v>506</v>
      </c>
      <c r="F331" s="177" t="s">
        <v>507</v>
      </c>
      <c r="G331" s="12"/>
      <c r="H331" s="12"/>
      <c r="I331" s="169"/>
      <c r="J331" s="178">
        <f>BK331</f>
        <v>0</v>
      </c>
      <c r="K331" s="12"/>
      <c r="L331" s="166"/>
      <c r="M331" s="171"/>
      <c r="N331" s="172"/>
      <c r="O331" s="172"/>
      <c r="P331" s="173">
        <f>SUM(P332:P334)</f>
        <v>0</v>
      </c>
      <c r="Q331" s="172"/>
      <c r="R331" s="173">
        <f>SUM(R332:R334)</f>
        <v>0</v>
      </c>
      <c r="S331" s="172"/>
      <c r="T331" s="174">
        <f>SUM(T332:T334)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67" t="s">
        <v>86</v>
      </c>
      <c r="AT331" s="175" t="s">
        <v>78</v>
      </c>
      <c r="AU331" s="175" t="s">
        <v>86</v>
      </c>
      <c r="AY331" s="167" t="s">
        <v>144</v>
      </c>
      <c r="BK331" s="176">
        <f>SUM(BK332:BK334)</f>
        <v>0</v>
      </c>
    </row>
    <row r="332" s="2" customFormat="1" ht="24.15" customHeight="1">
      <c r="A332" s="38"/>
      <c r="B332" s="179"/>
      <c r="C332" s="180" t="s">
        <v>1075</v>
      </c>
      <c r="D332" s="180" t="s">
        <v>147</v>
      </c>
      <c r="E332" s="181" t="s">
        <v>1076</v>
      </c>
      <c r="F332" s="182" t="s">
        <v>1077</v>
      </c>
      <c r="G332" s="183" t="s">
        <v>264</v>
      </c>
      <c r="H332" s="184">
        <v>79.344999999999999</v>
      </c>
      <c r="I332" s="185"/>
      <c r="J332" s="186">
        <f>ROUND(I332*H332,2)</f>
        <v>0</v>
      </c>
      <c r="K332" s="182" t="s">
        <v>223</v>
      </c>
      <c r="L332" s="39"/>
      <c r="M332" s="187" t="s">
        <v>1</v>
      </c>
      <c r="N332" s="188" t="s">
        <v>44</v>
      </c>
      <c r="O332" s="77"/>
      <c r="P332" s="189">
        <f>O332*H332</f>
        <v>0</v>
      </c>
      <c r="Q332" s="189">
        <v>0</v>
      </c>
      <c r="R332" s="189">
        <f>Q332*H332</f>
        <v>0</v>
      </c>
      <c r="S332" s="189">
        <v>0</v>
      </c>
      <c r="T332" s="19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91" t="s">
        <v>143</v>
      </c>
      <c r="AT332" s="191" t="s">
        <v>147</v>
      </c>
      <c r="AU332" s="191" t="s">
        <v>88</v>
      </c>
      <c r="AY332" s="19" t="s">
        <v>144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9" t="s">
        <v>86</v>
      </c>
      <c r="BK332" s="192">
        <f>ROUND(I332*H332,2)</f>
        <v>0</v>
      </c>
      <c r="BL332" s="19" t="s">
        <v>143</v>
      </c>
      <c r="BM332" s="191" t="s">
        <v>1078</v>
      </c>
    </row>
    <row r="333" s="2" customFormat="1">
      <c r="A333" s="38"/>
      <c r="B333" s="39"/>
      <c r="C333" s="38"/>
      <c r="D333" s="193" t="s">
        <v>152</v>
      </c>
      <c r="E333" s="38"/>
      <c r="F333" s="194" t="s">
        <v>1079</v>
      </c>
      <c r="G333" s="38"/>
      <c r="H333" s="38"/>
      <c r="I333" s="195"/>
      <c r="J333" s="38"/>
      <c r="K333" s="38"/>
      <c r="L333" s="39"/>
      <c r="M333" s="196"/>
      <c r="N333" s="197"/>
      <c r="O333" s="77"/>
      <c r="P333" s="77"/>
      <c r="Q333" s="77"/>
      <c r="R333" s="77"/>
      <c r="S333" s="77"/>
      <c r="T333" s="7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152</v>
      </c>
      <c r="AU333" s="19" t="s">
        <v>88</v>
      </c>
    </row>
    <row r="334" s="2" customFormat="1">
      <c r="A334" s="38"/>
      <c r="B334" s="39"/>
      <c r="C334" s="38"/>
      <c r="D334" s="202" t="s">
        <v>226</v>
      </c>
      <c r="E334" s="38"/>
      <c r="F334" s="203" t="s">
        <v>1080</v>
      </c>
      <c r="G334" s="38"/>
      <c r="H334" s="38"/>
      <c r="I334" s="195"/>
      <c r="J334" s="38"/>
      <c r="K334" s="38"/>
      <c r="L334" s="39"/>
      <c r="M334" s="198"/>
      <c r="N334" s="199"/>
      <c r="O334" s="200"/>
      <c r="P334" s="200"/>
      <c r="Q334" s="200"/>
      <c r="R334" s="200"/>
      <c r="S334" s="200"/>
      <c r="T334" s="201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9" t="s">
        <v>226</v>
      </c>
      <c r="AU334" s="19" t="s">
        <v>88</v>
      </c>
    </row>
    <row r="335" s="2" customFormat="1" ht="6.96" customHeight="1">
      <c r="A335" s="38"/>
      <c r="B335" s="60"/>
      <c r="C335" s="61"/>
      <c r="D335" s="61"/>
      <c r="E335" s="61"/>
      <c r="F335" s="61"/>
      <c r="G335" s="61"/>
      <c r="H335" s="61"/>
      <c r="I335" s="61"/>
      <c r="J335" s="61"/>
      <c r="K335" s="61"/>
      <c r="L335" s="39"/>
      <c r="M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</row>
  </sheetData>
  <autoFilter ref="C126:K3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hyperlinks>
    <hyperlink ref="F132" r:id="rId1" display="https://podminky.urs.cz/item/CS_URS_2023_02/131251102"/>
    <hyperlink ref="F138" r:id="rId2" display="https://podminky.urs.cz/item/CS_URS_2023_02/131351102"/>
    <hyperlink ref="F144" r:id="rId3" display="https://podminky.urs.cz/item/CS_URS_2023_02/131451102"/>
    <hyperlink ref="F150" r:id="rId4" display="https://podminky.urs.cz/item/CS_URS_2023_02/132254103"/>
    <hyperlink ref="F162" r:id="rId5" display="https://podminky.urs.cz/item/CS_URS_2023_02/132354103"/>
    <hyperlink ref="F167" r:id="rId6" display="https://podminky.urs.cz/item/CS_URS_2023_02/132454103"/>
    <hyperlink ref="F170" r:id="rId7" display="https://podminky.urs.cz/item/CS_URS_2023_02/141721223"/>
    <hyperlink ref="F175" r:id="rId8" display="https://podminky.urs.cz/item/CS_URS_2023_02/151101101"/>
    <hyperlink ref="F183" r:id="rId9" display="https://podminky.urs.cz/item/CS_URS_2023_02/151101111"/>
    <hyperlink ref="F186" r:id="rId10" display="https://podminky.urs.cz/item/CS_URS_2023_02/162751117"/>
    <hyperlink ref="F194" r:id="rId11" display="https://podminky.urs.cz/item/CS_URS_2023_02/162751119"/>
    <hyperlink ref="F199" r:id="rId12" display="https://podminky.urs.cz/item/CS_URS_2023_02/162751137"/>
    <hyperlink ref="F202" r:id="rId13" display="https://podminky.urs.cz/item/CS_URS_2023_02/162751139"/>
    <hyperlink ref="F205" r:id="rId14" display="https://podminky.urs.cz/item/CS_URS_2023_02/171201231"/>
    <hyperlink ref="F210" r:id="rId15" display="https://podminky.urs.cz/item/CS_URS_2023_02/174151101"/>
    <hyperlink ref="F220" r:id="rId16" display="https://podminky.urs.cz/item/CS_URS_2023_02/175151101"/>
    <hyperlink ref="F232" r:id="rId17" display="https://podminky.urs.cz/item/CS_URS_2023_02/181951114"/>
    <hyperlink ref="F245" r:id="rId18" display="https://podminky.urs.cz/item/CS_URS_2023_02/359901211"/>
    <hyperlink ref="F249" r:id="rId19" display="https://podminky.urs.cz/item/CS_URS_2023_02/451572111"/>
    <hyperlink ref="F258" r:id="rId20" display="https://podminky.urs.cz/item/CS_URS_2023_02/820391811"/>
    <hyperlink ref="F261" r:id="rId21" display="https://podminky.urs.cz/item/CS_URS_2023_02/871315211"/>
    <hyperlink ref="F267" r:id="rId22" display="https://podminky.urs.cz/item/CS_URS_2023_02/871375221"/>
    <hyperlink ref="F272" r:id="rId23" display="https://podminky.urs.cz/item/CS_URS_2023_02/877310330"/>
    <hyperlink ref="F277" r:id="rId24" display="https://podminky.urs.cz/item/CS_URS_2023_02/877370330"/>
    <hyperlink ref="F282" r:id="rId25" display="https://podminky.urs.cz/item/CS_URS_2023_02/879230191"/>
    <hyperlink ref="F285" r:id="rId26" display="https://podminky.urs.cz/item/CS_URS_2023_02/877370310"/>
    <hyperlink ref="F290" r:id="rId27" display="https://podminky.urs.cz/item/CS_URS_2023_02/894411121"/>
    <hyperlink ref="F293" r:id="rId28" display="https://podminky.urs.cz/item/CS_URS_2023_02/894138001"/>
    <hyperlink ref="F306" r:id="rId29" display="https://podminky.urs.cz/item/CS_URS_2023_02/899104112"/>
    <hyperlink ref="F311" r:id="rId30" display="https://podminky.urs.cz/item/CS_URS_2023_02/899721112"/>
    <hyperlink ref="F314" r:id="rId31" display="https://podminky.urs.cz/item/CS_URS_2023_02/892381111"/>
    <hyperlink ref="F317" r:id="rId32" display="https://podminky.urs.cz/item/CS_URS_2023_02/899722112"/>
    <hyperlink ref="F323" r:id="rId33" display="https://podminky.urs.cz/item/CS_URS_2023_02/997221551"/>
    <hyperlink ref="F326" r:id="rId34" display="https://podminky.urs.cz/item/CS_URS_2023_02/997221559"/>
    <hyperlink ref="F330" r:id="rId35" display="https://podminky.urs.cz/item/CS_URS_2023_02/997221615"/>
    <hyperlink ref="F334" r:id="rId36" display="https://podminky.urs.cz/item/CS_URS_2023_02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2023-11-09T11:27:49Z</dcterms:created>
  <dcterms:modified xsi:type="dcterms:W3CDTF">2023-11-09T11:27:55Z</dcterms:modified>
</cp:coreProperties>
</file>